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129"/>
  <workbookPr defaultThemeVersion="202300"/>
  <mc:AlternateContent xmlns:mc="http://schemas.openxmlformats.org/markup-compatibility/2006">
    <mc:Choice Requires="x15">
      <x15ac:absPath xmlns:x15ac="http://schemas.microsoft.com/office/spreadsheetml/2010/11/ac" url="C:\Users\ysund\Desktop\CY CLIMBING\OLIO\ORDERS\ORDER FORM\"/>
    </mc:Choice>
  </mc:AlternateContent>
  <xr:revisionPtr revIDLastSave="0" documentId="8_{8799D21D-FE08-4FC1-8F68-A5BB937E9496}" xr6:coauthVersionLast="47" xr6:coauthVersionMax="47" xr10:uidLastSave="{00000000-0000-0000-0000-000000000000}"/>
  <bookViews>
    <workbookView xWindow="20" yWindow="740" windowWidth="22540" windowHeight="14300" firstSheet="4" activeTab="7" xr2:uid="{35BD1053-A31B-4157-86FA-C20E303571BA}"/>
  </bookViews>
  <sheets>
    <sheet name="OVERVIEW" sheetId="10" r:id="rId1"/>
    <sheet name="COINS" sheetId="2" r:id="rId2"/>
    <sheet name="BUILT" sheetId="4" r:id="rId3"/>
    <sheet name="GUMDROPS" sheetId="5" r:id="rId4"/>
    <sheet name="SANS" sheetId="6" r:id="rId5"/>
    <sheet name="BUIDLERS" sheetId="7" r:id="rId6"/>
    <sheet name="STACKERS" sheetId="8" r:id="rId7"/>
    <sheet name="808" sheetId="9" r:id="rId8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E7" i="8" l="1"/>
  <c r="E14" i="8"/>
  <c r="E22" i="8"/>
  <c r="E29" i="8"/>
  <c r="E36" i="9"/>
  <c r="E41" i="9"/>
  <c r="E28" i="9" l="1"/>
  <c r="E22" i="9"/>
  <c r="E15" i="9"/>
  <c r="E7" i="9"/>
  <c r="N31" i="10" a="1"/>
  <c r="N31" i="10" s="1"/>
  <c r="E21" i="7"/>
  <c r="E6" i="7"/>
  <c r="N27" i="10" s="1" a="1"/>
  <c r="N27" i="10" s="1"/>
  <c r="E37" i="5"/>
  <c r="N19" i="10" s="1" a="1"/>
  <c r="N19" i="10" s="1"/>
  <c r="E21" i="4"/>
  <c r="E34" i="4"/>
  <c r="N9" i="10" a="1"/>
  <c r="N9" i="10" s="1"/>
  <c r="N23" i="10" a="1"/>
  <c r="N23" i="10" s="1"/>
  <c r="M23" i="10" a="1"/>
  <c r="M23" i="10" s="1"/>
  <c r="E6" i="5"/>
  <c r="E6" i="2"/>
  <c r="E6" i="4"/>
  <c r="T22" i="5"/>
  <c r="T27" i="5"/>
  <c r="F36" i="9"/>
  <c r="F41" i="9"/>
  <c r="L36" i="10"/>
  <c r="K36" i="10"/>
  <c r="J36" i="10"/>
  <c r="I36" i="10"/>
  <c r="H36" i="10"/>
  <c r="G36" i="10"/>
  <c r="F36" i="10"/>
  <c r="E36" i="10"/>
  <c r="D36" i="10"/>
  <c r="C36" i="10"/>
  <c r="B36" i="10"/>
  <c r="L35" i="10"/>
  <c r="K35" i="10"/>
  <c r="J35" i="10"/>
  <c r="I35" i="10"/>
  <c r="H35" i="10"/>
  <c r="G35" i="10"/>
  <c r="F35" i="10"/>
  <c r="E35" i="10"/>
  <c r="D35" i="10"/>
  <c r="C35" i="10"/>
  <c r="B35" i="10"/>
  <c r="F7" i="9"/>
  <c r="D7" i="9"/>
  <c r="F15" i="9"/>
  <c r="D15" i="9"/>
  <c r="F22" i="9"/>
  <c r="D22" i="9"/>
  <c r="T28" i="9"/>
  <c r="R28" i="9"/>
  <c r="F28" i="9"/>
  <c r="D28" i="9"/>
  <c r="D41" i="9"/>
  <c r="D36" i="9"/>
  <c r="T41" i="9"/>
  <c r="R41" i="9"/>
  <c r="T36" i="9"/>
  <c r="R36" i="9"/>
  <c r="T22" i="9"/>
  <c r="R22" i="9"/>
  <c r="T15" i="9"/>
  <c r="R15" i="9"/>
  <c r="T7" i="9"/>
  <c r="R7" i="9"/>
  <c r="L31" i="10"/>
  <c r="K31" i="10"/>
  <c r="J31" i="10"/>
  <c r="I31" i="10"/>
  <c r="H31" i="10"/>
  <c r="G31" i="10"/>
  <c r="F31" i="10"/>
  <c r="E31" i="10"/>
  <c r="D31" i="10"/>
  <c r="C31" i="10"/>
  <c r="B31" i="10"/>
  <c r="F29" i="8"/>
  <c r="D29" i="8"/>
  <c r="F22" i="8"/>
  <c r="D22" i="8"/>
  <c r="F14" i="8"/>
  <c r="D14" i="8"/>
  <c r="D7" i="8"/>
  <c r="F7" i="8"/>
  <c r="T29" i="8"/>
  <c r="R29" i="8"/>
  <c r="S29" i="8" s="1"/>
  <c r="T14" i="8"/>
  <c r="R14" i="8"/>
  <c r="T22" i="8"/>
  <c r="R22" i="8"/>
  <c r="T7" i="8"/>
  <c r="R7" i="8"/>
  <c r="L27" i="10"/>
  <c r="K27" i="10"/>
  <c r="J27" i="10"/>
  <c r="I27" i="10"/>
  <c r="H27" i="10"/>
  <c r="G27" i="10"/>
  <c r="F27" i="10"/>
  <c r="E27" i="10"/>
  <c r="D27" i="10"/>
  <c r="C27" i="10"/>
  <c r="B27" i="10"/>
  <c r="T21" i="7"/>
  <c r="R21" i="7"/>
  <c r="F21" i="7"/>
  <c r="D21" i="7"/>
  <c r="F6" i="7"/>
  <c r="D6" i="7"/>
  <c r="T6" i="7"/>
  <c r="R6" i="7"/>
  <c r="L19" i="10"/>
  <c r="K19" i="10"/>
  <c r="J19" i="10"/>
  <c r="I19" i="10"/>
  <c r="H19" i="10"/>
  <c r="G19" i="10"/>
  <c r="F19" i="10"/>
  <c r="E19" i="10"/>
  <c r="D19" i="10"/>
  <c r="C19" i="10"/>
  <c r="B19" i="10"/>
  <c r="T37" i="5"/>
  <c r="R37" i="5"/>
  <c r="F37" i="5"/>
  <c r="D37" i="5"/>
  <c r="K18" i="10"/>
  <c r="J18" i="10"/>
  <c r="I18" i="10"/>
  <c r="H18" i="10"/>
  <c r="G18" i="10"/>
  <c r="F18" i="10"/>
  <c r="E18" i="10"/>
  <c r="D18" i="10"/>
  <c r="C18" i="10"/>
  <c r="B18" i="10"/>
  <c r="D6" i="5"/>
  <c r="F6" i="5"/>
  <c r="T6" i="5"/>
  <c r="R6" i="5"/>
  <c r="S6" i="5" s="1"/>
  <c r="B14" i="10"/>
  <c r="L14" i="10"/>
  <c r="K14" i="10"/>
  <c r="J14" i="10"/>
  <c r="I14" i="10"/>
  <c r="H14" i="10"/>
  <c r="G14" i="10"/>
  <c r="F14" i="10"/>
  <c r="E14" i="10"/>
  <c r="D14" i="10"/>
  <c r="C14" i="10"/>
  <c r="T34" i="4"/>
  <c r="R34" i="4"/>
  <c r="F34" i="4"/>
  <c r="D34" i="4"/>
  <c r="R36" i="4"/>
  <c r="S36" i="4" s="1"/>
  <c r="T36" i="4"/>
  <c r="F21" i="4"/>
  <c r="D21" i="4"/>
  <c r="F6" i="4"/>
  <c r="T21" i="4"/>
  <c r="R21" i="4"/>
  <c r="K13" i="10"/>
  <c r="J13" i="10"/>
  <c r="I13" i="10"/>
  <c r="H13" i="10"/>
  <c r="G13" i="10"/>
  <c r="F13" i="10"/>
  <c r="E13" i="10"/>
  <c r="D13" i="10"/>
  <c r="C13" i="10"/>
  <c r="B13" i="10"/>
  <c r="D6" i="4"/>
  <c r="T6" i="4"/>
  <c r="R6" i="4"/>
  <c r="K8" i="10"/>
  <c r="J8" i="10"/>
  <c r="I8" i="10"/>
  <c r="H8" i="10"/>
  <c r="G8" i="10"/>
  <c r="F8" i="10"/>
  <c r="E8" i="10"/>
  <c r="D8" i="10"/>
  <c r="C8" i="10"/>
  <c r="B8" i="10"/>
  <c r="F6" i="2"/>
  <c r="D6" i="2"/>
  <c r="T6" i="2"/>
  <c r="R6" i="2"/>
  <c r="N8" i="10" s="1" a="1"/>
  <c r="N8" i="10" s="1"/>
  <c r="T46" i="9"/>
  <c r="T44" i="9"/>
  <c r="T43" i="9"/>
  <c r="T39" i="9"/>
  <c r="T38" i="9"/>
  <c r="T31" i="9"/>
  <c r="T30" i="9"/>
  <c r="T25" i="9"/>
  <c r="T24" i="9"/>
  <c r="T19" i="9"/>
  <c r="T18" i="9"/>
  <c r="T17" i="9"/>
  <c r="T12" i="9"/>
  <c r="T11" i="9"/>
  <c r="T10" i="9"/>
  <c r="T9" i="9"/>
  <c r="T33" i="8"/>
  <c r="T32" i="8"/>
  <c r="T31" i="8"/>
  <c r="T26" i="8"/>
  <c r="T25" i="8"/>
  <c r="T24" i="8"/>
  <c r="T18" i="8"/>
  <c r="T17" i="8"/>
  <c r="T16" i="8"/>
  <c r="T11" i="8"/>
  <c r="T10" i="8"/>
  <c r="T9" i="8"/>
  <c r="T34" i="7"/>
  <c r="T33" i="7"/>
  <c r="T32" i="7"/>
  <c r="T31" i="7"/>
  <c r="T30" i="7"/>
  <c r="T29" i="7"/>
  <c r="T28" i="7"/>
  <c r="T27" i="7"/>
  <c r="T26" i="7"/>
  <c r="T25" i="7"/>
  <c r="T24" i="7"/>
  <c r="T23" i="7"/>
  <c r="T19" i="7"/>
  <c r="T18" i="7"/>
  <c r="T17" i="7"/>
  <c r="T16" i="7"/>
  <c r="T15" i="7"/>
  <c r="T14" i="7"/>
  <c r="T13" i="7"/>
  <c r="T12" i="7"/>
  <c r="T11" i="7"/>
  <c r="T10" i="7"/>
  <c r="T9" i="7"/>
  <c r="T8" i="7"/>
  <c r="T8" i="6"/>
  <c r="T7" i="6"/>
  <c r="T6" i="6"/>
  <c r="T21" i="2"/>
  <c r="T20" i="2"/>
  <c r="T18" i="2"/>
  <c r="T17" i="2"/>
  <c r="T16" i="2"/>
  <c r="T14" i="2"/>
  <c r="T13" i="2"/>
  <c r="T12" i="2"/>
  <c r="T11" i="2"/>
  <c r="T10" i="2"/>
  <c r="T9" i="2"/>
  <c r="T45" i="4"/>
  <c r="T44" i="4"/>
  <c r="T43" i="4"/>
  <c r="T42" i="4"/>
  <c r="T41" i="4"/>
  <c r="T40" i="4"/>
  <c r="T39" i="4"/>
  <c r="T38" i="4"/>
  <c r="T37" i="4"/>
  <c r="T32" i="4"/>
  <c r="T31" i="4"/>
  <c r="T30" i="4"/>
  <c r="T29" i="4"/>
  <c r="T28" i="4"/>
  <c r="T27" i="4"/>
  <c r="T26" i="4"/>
  <c r="T25" i="4"/>
  <c r="T24" i="4"/>
  <c r="T23" i="4"/>
  <c r="T19" i="4"/>
  <c r="T18" i="4"/>
  <c r="T17" i="4"/>
  <c r="T16" i="4"/>
  <c r="T15" i="4"/>
  <c r="T14" i="4"/>
  <c r="T13" i="4"/>
  <c r="T12" i="4"/>
  <c r="T11" i="4"/>
  <c r="T10" i="4"/>
  <c r="T9" i="4"/>
  <c r="T8" i="4"/>
  <c r="T46" i="5"/>
  <c r="T45" i="5"/>
  <c r="T44" i="5"/>
  <c r="T43" i="5"/>
  <c r="T42" i="5"/>
  <c r="T41" i="5"/>
  <c r="T40" i="5"/>
  <c r="T39" i="5"/>
  <c r="T35" i="5"/>
  <c r="T34" i="5"/>
  <c r="T33" i="5"/>
  <c r="T32" i="5"/>
  <c r="T31" i="5"/>
  <c r="T30" i="5"/>
  <c r="T29" i="5"/>
  <c r="T28" i="5"/>
  <c r="T26" i="5"/>
  <c r="T25" i="5"/>
  <c r="T24" i="5"/>
  <c r="T23" i="5"/>
  <c r="T21" i="5"/>
  <c r="T20" i="5"/>
  <c r="T19" i="5"/>
  <c r="T18" i="5"/>
  <c r="T17" i="5"/>
  <c r="T16" i="5"/>
  <c r="T15" i="5"/>
  <c r="T14" i="5"/>
  <c r="T13" i="5"/>
  <c r="T12" i="5"/>
  <c r="T11" i="5"/>
  <c r="T10" i="5"/>
  <c r="T9" i="5"/>
  <c r="T8" i="5"/>
  <c r="K23" i="10"/>
  <c r="J23" i="10"/>
  <c r="I23" i="10"/>
  <c r="H23" i="10"/>
  <c r="G23" i="10"/>
  <c r="F23" i="10"/>
  <c r="E23" i="10"/>
  <c r="D23" i="10"/>
  <c r="C23" i="10"/>
  <c r="B23" i="10"/>
  <c r="L9" i="10"/>
  <c r="K9" i="10"/>
  <c r="J9" i="10"/>
  <c r="I9" i="10"/>
  <c r="H9" i="10"/>
  <c r="G9" i="10"/>
  <c r="F9" i="10"/>
  <c r="E9" i="10"/>
  <c r="D9" i="10"/>
  <c r="C9" i="10"/>
  <c r="B9" i="10"/>
  <c r="S21" i="7" l="1"/>
  <c r="S37" i="5"/>
  <c r="S34" i="4"/>
  <c r="S28" i="9"/>
  <c r="S41" i="9"/>
  <c r="S36" i="9"/>
  <c r="S22" i="9"/>
  <c r="S15" i="9"/>
  <c r="S7" i="9"/>
  <c r="S14" i="8"/>
  <c r="S22" i="8"/>
  <c r="S7" i="8"/>
  <c r="S6" i="7"/>
  <c r="S21" i="4"/>
  <c r="S6" i="4"/>
  <c r="S6" i="2"/>
  <c r="M36" i="10"/>
  <c r="M35" i="10"/>
  <c r="M31" i="10"/>
  <c r="M27" i="10"/>
  <c r="M19" i="10"/>
  <c r="M14" i="10"/>
  <c r="M9" i="10"/>
  <c r="M18" i="10"/>
  <c r="T10" i="10" l="1"/>
  <c r="T9" i="10"/>
  <c r="R46" i="9" l="1"/>
  <c r="S46" i="9" s="1"/>
  <c r="R44" i="9"/>
  <c r="S44" i="9" s="1"/>
  <c r="R43" i="9"/>
  <c r="S43" i="9" s="1"/>
  <c r="R39" i="9"/>
  <c r="S39" i="9" s="1"/>
  <c r="R38" i="9"/>
  <c r="R31" i="9"/>
  <c r="R30" i="9"/>
  <c r="S30" i="9" s="1"/>
  <c r="R25" i="9"/>
  <c r="S25" i="9" s="1"/>
  <c r="R24" i="9"/>
  <c r="S24" i="9" s="1"/>
  <c r="R19" i="9"/>
  <c r="S19" i="9" s="1"/>
  <c r="R18" i="9"/>
  <c r="S18" i="9" s="1"/>
  <c r="R17" i="9"/>
  <c r="S17" i="9" s="1"/>
  <c r="R12" i="9"/>
  <c r="S12" i="9" s="1"/>
  <c r="R11" i="9"/>
  <c r="S11" i="9" s="1"/>
  <c r="R10" i="9"/>
  <c r="S10" i="9" s="1"/>
  <c r="R9" i="9"/>
  <c r="S9" i="9" s="1"/>
  <c r="R25" i="8"/>
  <c r="S25" i="8" s="1"/>
  <c r="R26" i="8"/>
  <c r="S26" i="8" s="1"/>
  <c r="R31" i="8"/>
  <c r="S31" i="8" s="1"/>
  <c r="R32" i="8"/>
  <c r="S32" i="8" s="1"/>
  <c r="O31" i="10" s="1"/>
  <c r="R33" i="8"/>
  <c r="S33" i="8" s="1"/>
  <c r="R24" i="8"/>
  <c r="S24" i="8" s="1"/>
  <c r="R18" i="8"/>
  <c r="S18" i="8" s="1"/>
  <c r="R17" i="8"/>
  <c r="S17" i="8" s="1"/>
  <c r="R16" i="8"/>
  <c r="S16" i="8" s="1"/>
  <c r="R11" i="8"/>
  <c r="S11" i="8" s="1"/>
  <c r="R10" i="8"/>
  <c r="S10" i="8" s="1"/>
  <c r="R9" i="8"/>
  <c r="S9" i="8" s="1"/>
  <c r="R34" i="7"/>
  <c r="S34" i="7" s="1"/>
  <c r="R33" i="7"/>
  <c r="S33" i="7" s="1"/>
  <c r="R32" i="7"/>
  <c r="S32" i="7" s="1"/>
  <c r="R31" i="7"/>
  <c r="S31" i="7" s="1"/>
  <c r="R30" i="7"/>
  <c r="S30" i="7" s="1"/>
  <c r="R29" i="7"/>
  <c r="S29" i="7" s="1"/>
  <c r="R28" i="7"/>
  <c r="S28" i="7" s="1"/>
  <c r="R27" i="7"/>
  <c r="S27" i="7" s="1"/>
  <c r="R26" i="7"/>
  <c r="S26" i="7" s="1"/>
  <c r="R25" i="7"/>
  <c r="S25" i="7" s="1"/>
  <c r="R24" i="7"/>
  <c r="S24" i="7" s="1"/>
  <c r="R23" i="7"/>
  <c r="S23" i="7" s="1"/>
  <c r="R19" i="7"/>
  <c r="S19" i="7" s="1"/>
  <c r="R18" i="7"/>
  <c r="S18" i="7" s="1"/>
  <c r="R17" i="7"/>
  <c r="S17" i="7" s="1"/>
  <c r="R16" i="7"/>
  <c r="S16" i="7" s="1"/>
  <c r="R15" i="7"/>
  <c r="S15" i="7" s="1"/>
  <c r="R14" i="7"/>
  <c r="S14" i="7" s="1"/>
  <c r="R13" i="7"/>
  <c r="S13" i="7" s="1"/>
  <c r="R12" i="7"/>
  <c r="S12" i="7" s="1"/>
  <c r="R11" i="7"/>
  <c r="S11" i="7" s="1"/>
  <c r="R10" i="7"/>
  <c r="S10" i="7" s="1"/>
  <c r="R9" i="7"/>
  <c r="S9" i="7" s="1"/>
  <c r="R8" i="7"/>
  <c r="S8" i="7" s="1"/>
  <c r="R8" i="6"/>
  <c r="S8" i="6" s="1"/>
  <c r="R7" i="6"/>
  <c r="S7" i="6" s="1"/>
  <c r="R6" i="6"/>
  <c r="R46" i="5"/>
  <c r="S46" i="5" s="1"/>
  <c r="R45" i="5"/>
  <c r="S45" i="5" s="1"/>
  <c r="R44" i="5"/>
  <c r="S44" i="5" s="1"/>
  <c r="R43" i="5"/>
  <c r="S43" i="5" s="1"/>
  <c r="R42" i="5"/>
  <c r="S42" i="5" s="1"/>
  <c r="R41" i="5"/>
  <c r="S41" i="5" s="1"/>
  <c r="R40" i="5"/>
  <c r="S40" i="5" s="1"/>
  <c r="R39" i="5"/>
  <c r="S39" i="5" s="1"/>
  <c r="R35" i="5"/>
  <c r="S35" i="5" s="1"/>
  <c r="R34" i="5"/>
  <c r="S34" i="5" s="1"/>
  <c r="R33" i="5"/>
  <c r="S33" i="5" s="1"/>
  <c r="R32" i="5"/>
  <c r="S32" i="5" s="1"/>
  <c r="R31" i="5"/>
  <c r="S31" i="5" s="1"/>
  <c r="R30" i="5"/>
  <c r="S30" i="5" s="1"/>
  <c r="R29" i="5"/>
  <c r="S29" i="5" s="1"/>
  <c r="R28" i="5"/>
  <c r="S28" i="5" s="1"/>
  <c r="R27" i="5"/>
  <c r="R26" i="5"/>
  <c r="S26" i="5" s="1"/>
  <c r="R25" i="5"/>
  <c r="S25" i="5" s="1"/>
  <c r="R24" i="5"/>
  <c r="S24" i="5" s="1"/>
  <c r="R23" i="5"/>
  <c r="S23" i="5" s="1"/>
  <c r="R22" i="5"/>
  <c r="S22" i="5" s="1"/>
  <c r="R21" i="5"/>
  <c r="S21" i="5" s="1"/>
  <c r="R20" i="5"/>
  <c r="S20" i="5" s="1"/>
  <c r="R19" i="5"/>
  <c r="S19" i="5" s="1"/>
  <c r="R18" i="5"/>
  <c r="S18" i="5" s="1"/>
  <c r="R17" i="5"/>
  <c r="S17" i="5" s="1"/>
  <c r="R16" i="5"/>
  <c r="S16" i="5" s="1"/>
  <c r="R15" i="5"/>
  <c r="S15" i="5" s="1"/>
  <c r="R14" i="5"/>
  <c r="S14" i="5" s="1"/>
  <c r="R13" i="5"/>
  <c r="S13" i="5" s="1"/>
  <c r="R12" i="5"/>
  <c r="S12" i="5" s="1"/>
  <c r="R11" i="5"/>
  <c r="S11" i="5" s="1"/>
  <c r="R10" i="5"/>
  <c r="S10" i="5" s="1"/>
  <c r="R9" i="5"/>
  <c r="S9" i="5" s="1"/>
  <c r="R8" i="5"/>
  <c r="S8" i="5" s="1"/>
  <c r="R45" i="4"/>
  <c r="S45" i="4" s="1"/>
  <c r="R44" i="4"/>
  <c r="S44" i="4" s="1"/>
  <c r="R43" i="4"/>
  <c r="S43" i="4" s="1"/>
  <c r="R42" i="4"/>
  <c r="S42" i="4" s="1"/>
  <c r="R41" i="4"/>
  <c r="S41" i="4" s="1"/>
  <c r="R40" i="4"/>
  <c r="S40" i="4" s="1"/>
  <c r="R39" i="4"/>
  <c r="S39" i="4" s="1"/>
  <c r="R38" i="4"/>
  <c r="R37" i="4"/>
  <c r="S37" i="4" s="1"/>
  <c r="R32" i="4"/>
  <c r="S32" i="4" s="1"/>
  <c r="R31" i="4"/>
  <c r="S31" i="4" s="1"/>
  <c r="R30" i="4"/>
  <c r="S30" i="4" s="1"/>
  <c r="R29" i="4"/>
  <c r="S29" i="4" s="1"/>
  <c r="R28" i="4"/>
  <c r="S28" i="4" s="1"/>
  <c r="R27" i="4"/>
  <c r="S27" i="4" s="1"/>
  <c r="R26" i="4"/>
  <c r="S26" i="4" s="1"/>
  <c r="R25" i="4"/>
  <c r="S25" i="4" s="1"/>
  <c r="R24" i="4"/>
  <c r="S24" i="4" s="1"/>
  <c r="R23" i="4"/>
  <c r="S23" i="4" s="1"/>
  <c r="R19" i="4"/>
  <c r="R18" i="4"/>
  <c r="S18" i="4" s="1"/>
  <c r="R17" i="4"/>
  <c r="S17" i="4" s="1"/>
  <c r="R16" i="4"/>
  <c r="R15" i="4"/>
  <c r="S15" i="4" s="1"/>
  <c r="R14" i="4"/>
  <c r="S14" i="4" s="1"/>
  <c r="R13" i="4"/>
  <c r="S13" i="4" s="1"/>
  <c r="R12" i="4"/>
  <c r="S12" i="4" s="1"/>
  <c r="R11" i="4"/>
  <c r="S11" i="4" s="1"/>
  <c r="R10" i="4"/>
  <c r="S10" i="4" s="1"/>
  <c r="R9" i="4"/>
  <c r="R8" i="4"/>
  <c r="S8" i="4" s="1"/>
  <c r="R9" i="2"/>
  <c r="S9" i="2" s="1"/>
  <c r="R10" i="2"/>
  <c r="S10" i="2" s="1"/>
  <c r="R11" i="2"/>
  <c r="R12" i="2"/>
  <c r="R13" i="2"/>
  <c r="S13" i="2" s="1"/>
  <c r="R14" i="2"/>
  <c r="S14" i="2" s="1"/>
  <c r="R21" i="2"/>
  <c r="S21" i="2" s="1"/>
  <c r="R20" i="2"/>
  <c r="S20" i="2" s="1"/>
  <c r="R18" i="2"/>
  <c r="S18" i="2" s="1"/>
  <c r="R17" i="2"/>
  <c r="S17" i="2" s="1"/>
  <c r="R16" i="2"/>
  <c r="S16" i="2" s="1"/>
  <c r="S38" i="9" l="1"/>
  <c r="N36" i="10" a="1"/>
  <c r="N36" i="10" s="1"/>
  <c r="U10" i="10" s="1"/>
  <c r="S31" i="9"/>
  <c r="O35" i="10" s="1"/>
  <c r="N35" i="10" a="1"/>
  <c r="N35" i="10" s="1"/>
  <c r="S38" i="4"/>
  <c r="O14" i="10" s="1"/>
  <c r="N14" i="10" a="1"/>
  <c r="N14" i="10" s="1"/>
  <c r="S27" i="5"/>
  <c r="O18" i="10" s="1"/>
  <c r="N18" i="10" a="1"/>
  <c r="N18" i="10" s="1"/>
  <c r="S9" i="4"/>
  <c r="N13" i="10" a="1"/>
  <c r="N13" i="10" s="1"/>
  <c r="M13" i="10" a="1"/>
  <c r="M13" i="10" s="1"/>
  <c r="O27" i="10"/>
  <c r="O28" i="10" s="1"/>
  <c r="O19" i="10"/>
  <c r="O36" i="10"/>
  <c r="O32" i="10"/>
  <c r="S19" i="4"/>
  <c r="O13" i="10" s="1"/>
  <c r="O9" i="10"/>
  <c r="S6" i="6"/>
  <c r="O23" i="10" s="1"/>
  <c r="O24" i="10" s="1"/>
  <c r="S16" i="4"/>
  <c r="S11" i="2"/>
  <c r="S12" i="2"/>
  <c r="U9" i="10" l="1"/>
  <c r="U8" i="10"/>
  <c r="O37" i="10"/>
  <c r="V10" i="10"/>
  <c r="O15" i="10"/>
  <c r="O20" i="10"/>
  <c r="V9" i="10"/>
  <c r="U11" i="10" l="1"/>
  <c r="R8" i="2"/>
  <c r="T8" i="2"/>
  <c r="M8" i="10" l="1" a="1"/>
  <c r="M8" i="10" s="1"/>
  <c r="T8" i="10" s="1"/>
  <c r="T11" i="10" s="1"/>
  <c r="S8" i="2"/>
  <c r="O8" i="10" l="1"/>
  <c r="O10" i="10" s="1"/>
  <c r="V8" i="10" l="1"/>
  <c r="V11" i="10" s="1"/>
</calcChain>
</file>

<file path=xl/metadata.xml><?xml version="1.0" encoding="utf-8"?>
<metadata xmlns="http://schemas.openxmlformats.org/spreadsheetml/2006/main" xmlns:xlrd="http://schemas.microsoft.com/office/spreadsheetml/2017/richdata" xmlns:xda="http://schemas.microsoft.com/office/spreadsheetml/2017/dynamicarray">
  <metadataTypes count="1">
    <metadataType name="XLDAPR" minSupportedVersion="120000" copy="1" pasteAll="1" pasteValues="1" merge="1" splitFirst="1" rowColShift="1" clearFormats="1" clearComments="1" assign="1" coerce="1" cellMeta="1"/>
  </metadataTypes>
  <futureMetadata name="XLDAPR" count="1">
    <bk>
      <extLst>
        <ext uri="{bdbb8cdc-fa1e-496e-a857-3c3f30c029c3}">
          <xda:dynamicArrayProperties fDynamic="1" fCollapsed="0"/>
        </ext>
      </extLst>
    </bk>
  </futureMetadata>
  <cellMetadata count="1">
    <bk>
      <rc t="1" v="0"/>
    </bk>
  </cellMetadata>
</metadata>
</file>

<file path=xl/sharedStrings.xml><?xml version="1.0" encoding="utf-8"?>
<sst xmlns="http://schemas.openxmlformats.org/spreadsheetml/2006/main" count="533" uniqueCount="180">
  <si>
    <t>PICTURES</t>
  </si>
  <si>
    <t>#</t>
  </si>
  <si>
    <t>SIZE</t>
  </si>
  <si>
    <t>NUMBER IN SET</t>
  </si>
  <si>
    <t>PRICE €</t>
  </si>
  <si>
    <t>JET BLACK      RAL 9005</t>
  </si>
  <si>
    <t>PURE WHITE RAL 9010</t>
  </si>
  <si>
    <t xml:space="preserve">TRAFFIC RED        RAL 3020 </t>
  </si>
  <si>
    <t>BRIGHT YELLOW   HTML FCDB00</t>
  </si>
  <si>
    <t>SKY BLUE         RAL 5015</t>
  </si>
  <si>
    <t>US GREEN    HTML 009933</t>
  </si>
  <si>
    <t>SIGNAL VIOLET    RAL 4008</t>
  </si>
  <si>
    <t>FLUORO PINK      HTML CC6072</t>
  </si>
  <si>
    <t>FLUORO GREEN      HTML 1CA84F</t>
  </si>
  <si>
    <t>FLUORO ORANGE     HTML E88219</t>
  </si>
  <si>
    <t xml:space="preserve">SETS QUANTITY </t>
  </si>
  <si>
    <t xml:space="preserve">TOTAL AMOUNT </t>
  </si>
  <si>
    <t>ORDERED</t>
  </si>
  <si>
    <t>COINS</t>
  </si>
  <si>
    <t>JIBS 4cm diameter - 8cm diameter</t>
  </si>
  <si>
    <t>S EDGES 4cm diameter</t>
  </si>
  <si>
    <t>M EDGES 8cm diameter low/med/high profiled + jug</t>
  </si>
  <si>
    <t>L MIXED 16cm diameter low/med/high profile + slight bump</t>
  </si>
  <si>
    <t>L JUGS 16cm diameter</t>
  </si>
  <si>
    <t>XL MIXED 30cm diameter low/high profile</t>
  </si>
  <si>
    <t>XL Ledge + Jug 30cm diameter</t>
  </si>
  <si>
    <t>BUILT</t>
  </si>
  <si>
    <t>JIBS</t>
  </si>
  <si>
    <t xml:space="preserve">JIBS </t>
  </si>
  <si>
    <t>FLAT CRIMPS</t>
  </si>
  <si>
    <t>INCUT CRIMPS</t>
  </si>
  <si>
    <t xml:space="preserve">FLAT EDGES </t>
  </si>
  <si>
    <t>INCUT EDGES</t>
  </si>
  <si>
    <t>FINGER JUGS</t>
  </si>
  <si>
    <t>GAGGLE OF RAILS</t>
  </si>
  <si>
    <t>JUGS</t>
  </si>
  <si>
    <t>#1 JUG</t>
  </si>
  <si>
    <t>#1 JUG RAIL</t>
  </si>
  <si>
    <t>GUMDROPS</t>
  </si>
  <si>
    <t>4cm diameter</t>
  </si>
  <si>
    <t>8cm diameter ball</t>
  </si>
  <si>
    <t>8cm diameter</t>
  </si>
  <si>
    <t>8cm diameter incut ball</t>
  </si>
  <si>
    <t>8cm diameter base 4cm diameter flat surface</t>
  </si>
  <si>
    <t>8cm diameter mono</t>
  </si>
  <si>
    <t>8cm diameter flat ball</t>
  </si>
  <si>
    <t>16cm diameter flat ball</t>
  </si>
  <si>
    <t>16cm diameter med ball</t>
  </si>
  <si>
    <t>16cm diameter base 8cm diameter flat surface</t>
  </si>
  <si>
    <t>16cm diameter mono</t>
  </si>
  <si>
    <t>16cm diameter juggy ball on top</t>
  </si>
  <si>
    <t>16cm diameter 2 finger pocket</t>
  </si>
  <si>
    <t>16cm diameter deep incut</t>
  </si>
  <si>
    <t>16cm diameter slight incut</t>
  </si>
  <si>
    <t>16cm diameter slopey pocket</t>
  </si>
  <si>
    <t>16cm diameter deep ball</t>
  </si>
  <si>
    <t>30cm diameter medium incut</t>
  </si>
  <si>
    <t>30cm diameter base 16cm diameter flat surface</t>
  </si>
  <si>
    <t>30cm diameter incut ball on top</t>
  </si>
  <si>
    <t>30cm diameter flat ball</t>
  </si>
  <si>
    <t>30cm diameter slight incut</t>
  </si>
  <si>
    <t>30cm diameter 2 finger pocket</t>
  </si>
  <si>
    <t>30cm diameter deep incut</t>
  </si>
  <si>
    <t>30cm diameter med ball</t>
  </si>
  <si>
    <t>30cm diameter deep ball</t>
  </si>
  <si>
    <t>30cm diameter deep jug</t>
  </si>
  <si>
    <t>30cm diameter slopey pocket</t>
  </si>
  <si>
    <t>GREY</t>
  </si>
  <si>
    <t>60cm diameter low profile</t>
  </si>
  <si>
    <t>60cm diameter medium profile</t>
  </si>
  <si>
    <t>60cm diameter high profile + with flange</t>
  </si>
  <si>
    <t>2 WITH WOOD</t>
  </si>
  <si>
    <t>WITH WOOD BACKING</t>
  </si>
  <si>
    <t>3 WITH WOOD</t>
  </si>
  <si>
    <t>medium profile - slight incut/flat</t>
  </si>
  <si>
    <t>medium profile - incut</t>
  </si>
  <si>
    <t>low profile - sloping edge</t>
  </si>
  <si>
    <t>low profile - rounded edge</t>
  </si>
  <si>
    <t>low profile -  flat edge</t>
  </si>
  <si>
    <t>medium profile -  sloping ledge</t>
  </si>
  <si>
    <t>medium/high profile - flat ledge</t>
  </si>
  <si>
    <t>high profile - slightly incut scoop</t>
  </si>
  <si>
    <t>medium/high profile - rounded ledge</t>
  </si>
  <si>
    <t>60cm diameter low profile ball</t>
  </si>
  <si>
    <t>60cm diameter low profile slight incut</t>
  </si>
  <si>
    <t>60cm diameter medium profile ball</t>
  </si>
  <si>
    <t>60cm diameter medium profile slight incut</t>
  </si>
  <si>
    <t>60cm diameter medium profile right angle incut</t>
  </si>
  <si>
    <t>60cm diameter medium profile 30cm diameter flat surface</t>
  </si>
  <si>
    <t>60cm diameter medium profile jug ball</t>
  </si>
  <si>
    <t>60cm diameter high profile ball</t>
  </si>
  <si>
    <t>POLYURETHANE</t>
  </si>
  <si>
    <t>FIBERGLASS</t>
  </si>
  <si>
    <t>FIBERGLASS + WOOD BACKING</t>
  </si>
  <si>
    <t>SANS (NO TEXTURE)</t>
  </si>
  <si>
    <t>1600 x 500 x 225</t>
  </si>
  <si>
    <t>800 x 225 x 100</t>
  </si>
  <si>
    <t>1060 x 405 x 136</t>
  </si>
  <si>
    <t>1025 x 195 x 200</t>
  </si>
  <si>
    <t>182 x 156 x 28</t>
  </si>
  <si>
    <t>166 x 156 x 28</t>
  </si>
  <si>
    <t>1507 x 465 x 193</t>
  </si>
  <si>
    <t>1184 x 200 x 84</t>
  </si>
  <si>
    <t>1000 x 206 x 75</t>
  </si>
  <si>
    <t>1125 x 420 x 80</t>
  </si>
  <si>
    <t>700 x 110 x 26</t>
  </si>
  <si>
    <t>WOOD</t>
  </si>
  <si>
    <t>1500 x 500 x 150</t>
  </si>
  <si>
    <t>1200 x 468 x 98</t>
  </si>
  <si>
    <t>800 x 377 x 78</t>
  </si>
  <si>
    <t>1650 x 750 x 150</t>
  </si>
  <si>
    <t>1320 x 703 x 98</t>
  </si>
  <si>
    <t>880 x 566 x 78</t>
  </si>
  <si>
    <t>ECHO</t>
  </si>
  <si>
    <t>PULSE</t>
  </si>
  <si>
    <t>APEX</t>
  </si>
  <si>
    <t>LOOP</t>
  </si>
  <si>
    <t>BASSLINE</t>
  </si>
  <si>
    <t>Delivery Address:</t>
  </si>
  <si>
    <t>Contact Number:</t>
  </si>
  <si>
    <t>Contact Name:</t>
  </si>
  <si>
    <t>Tax Number</t>
  </si>
  <si>
    <t>Company Name :</t>
  </si>
  <si>
    <t xml:space="preserve">FIBERGLASS </t>
  </si>
  <si>
    <t>TOTAL COST EUR</t>
  </si>
  <si>
    <t>SANS</t>
  </si>
  <si>
    <t>BUILDERS</t>
  </si>
  <si>
    <t>STACKERS</t>
  </si>
  <si>
    <t>POLYURETHANE SETS</t>
  </si>
  <si>
    <t>FIBERGLASS (WITHOUT DUAL-TEX)</t>
  </si>
  <si>
    <t>FIBERGLASS (WITH DUAL TEX)</t>
  </si>
  <si>
    <t>WOOD (WITHOUT DUAL-TEX)</t>
  </si>
  <si>
    <t>WOOD (WITH DUAL-TEX)</t>
  </si>
  <si>
    <t>8O8</t>
  </si>
  <si>
    <t>XS</t>
  </si>
  <si>
    <t>S</t>
  </si>
  <si>
    <t>M</t>
  </si>
  <si>
    <t>SIZE 1 10 DEGREES</t>
  </si>
  <si>
    <t>SIZE 2 10 DEGREES</t>
  </si>
  <si>
    <t>SIZE 1 15 DEGREES</t>
  </si>
  <si>
    <t>SIZE 2 15 DEGREES</t>
  </si>
  <si>
    <t>XXL (FITS ON SIZE 2+ BASSLINE)</t>
  </si>
  <si>
    <t>M  (FITS ON SIZE 1+ BASSLINE)</t>
  </si>
  <si>
    <t>L  (FITS ON SIZE 1+ BASSLINE)</t>
  </si>
  <si>
    <t>XL  (FITS ON SIZE 1+ BASSLINE)</t>
  </si>
  <si>
    <t>S  (FITS ON SIZE 1+ BASSLINE)</t>
  </si>
  <si>
    <t>OLIO</t>
  </si>
  <si>
    <t>TOTALS</t>
  </si>
  <si>
    <t>TOTAL PIECES</t>
  </si>
  <si>
    <t>ALL POLYURETHANE</t>
  </si>
  <si>
    <t>ALL FIBERGLASS</t>
  </si>
  <si>
    <t>ALL WOOD</t>
  </si>
  <si>
    <t>ALL PU</t>
  </si>
  <si>
    <t>ALL DT FIBER</t>
  </si>
  <si>
    <t>ALL NON-DT FIBER</t>
  </si>
  <si>
    <t>ALL FIBER</t>
  </si>
  <si>
    <t>ALL DT WOOD</t>
  </si>
  <si>
    <t>ALL NON-DT WOOD</t>
  </si>
  <si>
    <t>STACK 1</t>
  </si>
  <si>
    <t>FIBERGLASS (WITH DUAL-TEX)</t>
  </si>
  <si>
    <t>ALL DT STACK 1</t>
  </si>
  <si>
    <t>STACK 2</t>
  </si>
  <si>
    <t>ALL DT STACK 2</t>
  </si>
  <si>
    <t>ALL NON-DT STACK 1</t>
  </si>
  <si>
    <t>20°</t>
  </si>
  <si>
    <t>ALL ECHO</t>
  </si>
  <si>
    <t xml:space="preserve">ALL ECHO </t>
  </si>
  <si>
    <t>ALL PULSE</t>
  </si>
  <si>
    <t>ALL APEX</t>
  </si>
  <si>
    <t>10° MINI STACK</t>
  </si>
  <si>
    <t>15° MINI STACK</t>
  </si>
  <si>
    <t>ALL 15° MINI STACK</t>
  </si>
  <si>
    <t>ALL 10° MINI STACK</t>
  </si>
  <si>
    <t>ALL LOOP</t>
  </si>
  <si>
    <t>N/A</t>
  </si>
  <si>
    <t>WEIGHT (KG)</t>
  </si>
  <si>
    <t>TOTAL WEIGHT</t>
  </si>
  <si>
    <t>TOTAL WEIGHT (KG)</t>
  </si>
  <si>
    <t>TOTAL COST (EUR)</t>
  </si>
  <si>
    <t>SIZE 3 20 DEGREES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</si>
</sst>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_(&quot;$&quot;* #,##0.00_);_(&quot;$&quot;* \(#,##0.00\);_(&quot;$&quot;* &quot;-&quot;??_);_(@_)"/>
    <numFmt numFmtId="165" formatCode="_-[$€-2]\ * #,##0.00_-;\-[$€-2]\ * #,##0.00_-;_-[$€-2]\ * &quot;-&quot;??_-;_-@_-"/>
  </numFmts>
  <fonts count="26">
    <font>
      <sz val="11"/>
      <color theme="1"/>
      <name val="Aptos Narrow"/>
      <family val="2"/>
      <scheme val="minor"/>
    </font>
    <font>
      <sz val="11"/>
      <color theme="1"/>
      <name val="Aptos Narrow"/>
      <family val="2"/>
      <scheme val="minor"/>
    </font>
    <font>
      <b/>
      <sz val="11"/>
      <color theme="1"/>
      <name val="Aptos Narrow"/>
      <family val="2"/>
      <scheme val="minor"/>
    </font>
    <font>
      <b/>
      <sz val="16"/>
      <color rgb="FF00B050"/>
      <name val="Aptos Narrow"/>
      <family val="2"/>
      <scheme val="minor"/>
    </font>
    <font>
      <sz val="12"/>
      <color theme="1"/>
      <name val="Aptos Narrow"/>
      <family val="2"/>
      <scheme val="minor"/>
    </font>
    <font>
      <b/>
      <sz val="12"/>
      <color theme="0" tint="-4.9989318521683403E-2"/>
      <name val="Aptos Narrow"/>
      <family val="2"/>
      <scheme val="minor"/>
    </font>
    <font>
      <b/>
      <sz val="12"/>
      <color theme="1"/>
      <name val="Aptos Narrow"/>
      <family val="2"/>
      <scheme val="minor"/>
    </font>
    <font>
      <b/>
      <sz val="12"/>
      <name val="Aptos Narrow"/>
      <family val="2"/>
      <scheme val="minor"/>
    </font>
    <font>
      <sz val="12"/>
      <name val="Aptos Narrow"/>
      <family val="2"/>
      <scheme val="minor"/>
    </font>
    <font>
      <sz val="12"/>
      <color theme="0" tint="-4.9989318521683403E-2"/>
      <name val="Aptos Narrow"/>
      <family val="2"/>
      <scheme val="minor"/>
    </font>
    <font>
      <b/>
      <sz val="20"/>
      <color theme="1"/>
      <name val="Aptos Narrow"/>
      <family val="2"/>
      <scheme val="minor"/>
    </font>
    <font>
      <b/>
      <sz val="16"/>
      <color theme="9"/>
      <name val="Aptos Narrow"/>
      <family val="2"/>
      <scheme val="minor"/>
    </font>
    <font>
      <sz val="24"/>
      <color theme="1"/>
      <name val="Aptos Narrow"/>
      <family val="2"/>
      <scheme val="minor"/>
    </font>
    <font>
      <sz val="11"/>
      <name val="Aptos Narrow"/>
      <family val="2"/>
      <scheme val="minor"/>
    </font>
    <font>
      <sz val="8"/>
      <color theme="1"/>
      <name val="Aptos Narrow"/>
      <family val="2"/>
      <scheme val="minor"/>
    </font>
    <font>
      <b/>
      <sz val="11"/>
      <name val="Aptos Narrow"/>
      <family val="2"/>
      <scheme val="minor"/>
    </font>
    <font>
      <b/>
      <sz val="24"/>
      <color theme="1"/>
      <name val="Aptos Narrow"/>
      <family val="2"/>
      <scheme val="minor"/>
    </font>
    <font>
      <b/>
      <sz val="14"/>
      <color theme="1"/>
      <name val="Aptos Narrow"/>
      <family val="2"/>
      <scheme val="minor"/>
    </font>
    <font>
      <b/>
      <sz val="16"/>
      <color theme="1"/>
      <name val="Aptos Narrow"/>
      <family val="2"/>
      <scheme val="minor"/>
    </font>
    <font>
      <sz val="14"/>
      <color theme="1"/>
      <name val="Aptos Narrow"/>
      <family val="2"/>
      <scheme val="minor"/>
    </font>
    <font>
      <b/>
      <sz val="72"/>
      <color theme="3" tint="0.249977111117893"/>
      <name val="Gibson Heavy"/>
      <family val="3"/>
    </font>
    <font>
      <b/>
      <sz val="28"/>
      <color theme="3" tint="0.249977111117893"/>
      <name val="Gibson Heavy"/>
      <family val="3"/>
    </font>
    <font>
      <b/>
      <sz val="48"/>
      <color theme="3" tint="0.249977111117893"/>
      <name val="Gibson Heavy"/>
      <family val="3"/>
    </font>
    <font>
      <sz val="150"/>
      <color theme="3" tint="0.249977111117893"/>
      <name val="Gibson Heavy"/>
      <family val="3"/>
    </font>
    <font>
      <b/>
      <sz val="20"/>
      <color theme="9"/>
      <name val="Aptos Narrow"/>
      <family val="2"/>
      <scheme val="minor"/>
    </font>
    <font>
      <sz val="10"/>
      <color theme="1"/>
      <name val="Tahoma"/>
      <family val="2"/>
    </font>
  </fonts>
  <fills count="28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1" tint="0.249977111117893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rgb="FF7030A0"/>
        <bgColor indexed="64"/>
      </patternFill>
    </fill>
    <fill>
      <patternFill patternType="solid">
        <fgColor rgb="FFFF33CC"/>
        <bgColor indexed="64"/>
      </patternFill>
    </fill>
    <fill>
      <patternFill patternType="solid">
        <fgColor rgb="FF00FF00"/>
        <bgColor indexed="64"/>
      </patternFill>
    </fill>
    <fill>
      <patternFill patternType="solid">
        <fgColor rgb="FFFFCC00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theme="1" tint="4.9989318521683403E-2"/>
        <bgColor indexed="64"/>
      </patternFill>
    </fill>
    <fill>
      <patternFill patternType="solid">
        <fgColor theme="2" tint="-0.249977111117893"/>
        <bgColor indexed="64"/>
      </patternFill>
    </fill>
    <fill>
      <patternFill patternType="solid">
        <fgColor rgb="FFF6BCBD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rgb="FFDFC5ED"/>
        <bgColor indexed="64"/>
      </patternFill>
    </fill>
    <fill>
      <patternFill patternType="solid">
        <fgColor rgb="FFFA9CEF"/>
        <bgColor indexed="64"/>
      </patternFill>
    </fill>
    <fill>
      <patternFill patternType="solid">
        <fgColor rgb="FFAAECAC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rgb="FFFFFC8D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DDC98F"/>
        <bgColor indexed="64"/>
      </patternFill>
    </fill>
  </fills>
  <borders count="55">
    <border>
      <left/>
      <right/>
      <top/>
      <bottom/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theme="1"/>
      </left>
      <right/>
      <top style="medium">
        <color theme="1"/>
      </top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theme="1"/>
      </left>
      <right/>
      <top/>
      <bottom/>
      <diagonal/>
    </border>
    <border>
      <left/>
      <right style="medium">
        <color theme="1"/>
      </right>
      <top/>
      <bottom/>
      <diagonal/>
    </border>
    <border>
      <left/>
      <right style="medium">
        <color indexed="64"/>
      </right>
      <top/>
      <bottom/>
      <diagonal/>
    </border>
    <border>
      <left/>
      <right style="medium">
        <color theme="1"/>
      </right>
      <top style="medium">
        <color theme="1"/>
      </top>
      <bottom/>
      <diagonal/>
    </border>
    <border>
      <left/>
      <right style="medium">
        <color theme="1"/>
      </right>
      <top style="medium">
        <color indexed="64"/>
      </top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theme="1"/>
      </right>
      <top style="medium">
        <color theme="1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theme="1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 diagonalUp="1"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 style="medium">
        <color rgb="FFFF0000"/>
      </diagonal>
    </border>
    <border diagonalUp="1"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 style="medium">
        <color rgb="FFFF0000"/>
      </diagonal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theme="1"/>
      </top>
      <bottom/>
      <diagonal/>
    </border>
    <border>
      <left/>
      <right/>
      <top style="medium">
        <color theme="1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theme="1"/>
      </right>
      <top style="medium">
        <color indexed="64"/>
      </top>
      <bottom/>
      <diagonal/>
    </border>
    <border>
      <left style="medium">
        <color indexed="64"/>
      </left>
      <right style="medium">
        <color theme="1"/>
      </right>
      <top style="medium">
        <color theme="1"/>
      </top>
      <bottom/>
      <diagonal/>
    </border>
    <border>
      <left style="medium">
        <color indexed="64"/>
      </left>
      <right style="medium">
        <color theme="1"/>
      </right>
      <top style="medium">
        <color theme="1"/>
      </top>
      <bottom style="medium">
        <color indexed="64"/>
      </bottom>
      <diagonal/>
    </border>
    <border diagonalUp="1"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 style="medium">
        <color rgb="FFFF0000"/>
      </diagonal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</borders>
  <cellStyleXfs count="2">
    <xf numFmtId="0" fontId="0" fillId="0" borderId="0"/>
    <xf numFmtId="164" fontId="1" fillId="0" borderId="0" applyFont="0" applyFill="0" applyBorder="0" applyAlignment="0" applyProtection="0"/>
  </cellStyleXfs>
  <cellXfs count="270">
    <xf numFmtId="0" fontId="0" fillId="0" borderId="0" xfId="0"/>
    <xf numFmtId="0" fontId="0" fillId="2" borderId="0" xfId="0" applyFill="1"/>
    <xf numFmtId="165" fontId="0" fillId="0" borderId="0" xfId="0" applyNumberFormat="1"/>
    <xf numFmtId="0" fontId="0" fillId="13" borderId="4" xfId="0" applyFill="1" applyBorder="1" applyAlignment="1">
      <alignment horizontal="center" vertical="center"/>
    </xf>
    <xf numFmtId="0" fontId="4" fillId="13" borderId="0" xfId="0" applyFont="1" applyFill="1" applyAlignment="1">
      <alignment horizontal="center" vertical="center"/>
    </xf>
    <xf numFmtId="164" fontId="3" fillId="13" borderId="0" xfId="1" applyFont="1" applyFill="1" applyAlignment="1">
      <alignment horizontal="center" vertical="center"/>
    </xf>
    <xf numFmtId="0" fontId="9" fillId="13" borderId="0" xfId="0" applyFont="1" applyFill="1" applyAlignment="1">
      <alignment horizontal="center" vertical="center" wrapText="1"/>
    </xf>
    <xf numFmtId="0" fontId="4" fillId="13" borderId="0" xfId="0" applyFont="1" applyFill="1" applyAlignment="1">
      <alignment horizontal="center" vertical="center" wrapText="1"/>
    </xf>
    <xf numFmtId="0" fontId="8" fillId="13" borderId="0" xfId="0" applyFont="1" applyFill="1" applyAlignment="1">
      <alignment horizontal="center" vertical="center" wrapText="1"/>
    </xf>
    <xf numFmtId="165" fontId="8" fillId="13" borderId="0" xfId="0" applyNumberFormat="1" applyFont="1" applyFill="1" applyAlignment="1">
      <alignment horizontal="center" vertical="center" wrapText="1"/>
    </xf>
    <xf numFmtId="0" fontId="8" fillId="13" borderId="0" xfId="0" applyFont="1" applyFill="1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center" vertical="center" wrapText="1"/>
    </xf>
    <xf numFmtId="165" fontId="11" fillId="0" borderId="0" xfId="0" applyNumberFormat="1" applyFont="1" applyAlignment="1">
      <alignment horizontal="center" vertical="center"/>
    </xf>
    <xf numFmtId="165" fontId="6" fillId="0" borderId="9" xfId="0" applyNumberFormat="1" applyFont="1" applyBorder="1" applyAlignment="1">
      <alignment horizontal="center" vertical="center"/>
    </xf>
    <xf numFmtId="165" fontId="6" fillId="0" borderId="11" xfId="0" applyNumberFormat="1" applyFont="1" applyBorder="1" applyAlignment="1">
      <alignment horizontal="center" vertical="center"/>
    </xf>
    <xf numFmtId="165" fontId="6" fillId="0" borderId="12" xfId="0" applyNumberFormat="1" applyFont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165" fontId="6" fillId="0" borderId="14" xfId="0" applyNumberFormat="1" applyFon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0" borderId="1" xfId="0" applyBorder="1" applyAlignment="1">
      <alignment horizontal="center" vertical="center" wrapText="1"/>
    </xf>
    <xf numFmtId="0" fontId="0" fillId="0" borderId="13" xfId="0" applyBorder="1" applyAlignment="1">
      <alignment horizontal="center" vertical="center"/>
    </xf>
    <xf numFmtId="0" fontId="0" fillId="0" borderId="13" xfId="0" applyBorder="1" applyAlignment="1">
      <alignment horizontal="center" vertical="center" wrapText="1"/>
    </xf>
    <xf numFmtId="165" fontId="11" fillId="0" borderId="13" xfId="0" applyNumberFormat="1" applyFont="1" applyBorder="1" applyAlignment="1">
      <alignment horizontal="center" vertical="center"/>
    </xf>
    <xf numFmtId="164" fontId="3" fillId="0" borderId="0" xfId="1" applyFont="1" applyAlignment="1">
      <alignment vertical="center"/>
    </xf>
    <xf numFmtId="165" fontId="7" fillId="12" borderId="7" xfId="0" applyNumberFormat="1" applyFont="1" applyFill="1" applyBorder="1" applyAlignment="1">
      <alignment horizontal="center" vertical="center" wrapText="1"/>
    </xf>
    <xf numFmtId="0" fontId="8" fillId="2" borderId="7" xfId="0" applyFont="1" applyFill="1" applyBorder="1" applyAlignment="1">
      <alignment horizontal="center" vertical="center"/>
    </xf>
    <xf numFmtId="0" fontId="0" fillId="13" borderId="8" xfId="0" applyFill="1" applyBorder="1" applyAlignment="1">
      <alignment horizontal="center" vertical="center"/>
    </xf>
    <xf numFmtId="165" fontId="6" fillId="0" borderId="2" xfId="1" applyNumberFormat="1" applyFont="1" applyBorder="1" applyAlignment="1">
      <alignment horizontal="center" vertical="center"/>
    </xf>
    <xf numFmtId="0" fontId="14" fillId="0" borderId="0" xfId="0" applyFont="1" applyAlignment="1">
      <alignment horizontal="center" vertical="center" wrapText="1"/>
    </xf>
    <xf numFmtId="0" fontId="15" fillId="0" borderId="1" xfId="1" applyNumberFormat="1" applyFont="1" applyBorder="1" applyAlignment="1">
      <alignment horizontal="center" vertical="center"/>
    </xf>
    <xf numFmtId="0" fontId="15" fillId="0" borderId="0" xfId="1" applyNumberFormat="1" applyFont="1" applyBorder="1" applyAlignment="1">
      <alignment horizontal="center" vertical="center"/>
    </xf>
    <xf numFmtId="0" fontId="12" fillId="14" borderId="19" xfId="0" applyFont="1" applyFill="1" applyBorder="1" applyAlignment="1" applyProtection="1">
      <alignment horizontal="center" vertical="center"/>
      <protection locked="0"/>
    </xf>
    <xf numFmtId="0" fontId="10" fillId="0" borderId="6" xfId="0" applyFont="1" applyBorder="1" applyAlignment="1">
      <alignment horizontal="center" vertical="center"/>
    </xf>
    <xf numFmtId="165" fontId="6" fillId="0" borderId="0" xfId="0" applyNumberFormat="1" applyFont="1" applyAlignment="1">
      <alignment horizontal="center" vertical="center"/>
    </xf>
    <xf numFmtId="0" fontId="6" fillId="0" borderId="10" xfId="0" applyFont="1" applyBorder="1" applyAlignment="1">
      <alignment horizontal="center" vertical="center"/>
    </xf>
    <xf numFmtId="0" fontId="6" fillId="0" borderId="20" xfId="0" applyFont="1" applyBorder="1" applyAlignment="1">
      <alignment horizontal="center" vertical="center"/>
    </xf>
    <xf numFmtId="0" fontId="15" fillId="0" borderId="13" xfId="1" applyNumberFormat="1" applyFont="1" applyBorder="1" applyAlignment="1">
      <alignment horizontal="center" vertical="center"/>
    </xf>
    <xf numFmtId="165" fontId="6" fillId="0" borderId="2" xfId="0" applyNumberFormat="1" applyFont="1" applyBorder="1" applyAlignment="1">
      <alignment horizontal="center" vertical="center"/>
    </xf>
    <xf numFmtId="165" fontId="11" fillId="0" borderId="1" xfId="0" applyNumberFormat="1" applyFont="1" applyBorder="1" applyAlignment="1">
      <alignment horizontal="center" vertical="center"/>
    </xf>
    <xf numFmtId="0" fontId="0" fillId="2" borderId="0" xfId="0" applyFill="1" applyAlignment="1">
      <alignment horizontal="center" vertical="center"/>
    </xf>
    <xf numFmtId="0" fontId="6" fillId="2" borderId="32" xfId="0" applyFont="1" applyFill="1" applyBorder="1" applyAlignment="1">
      <alignment horizontal="center" vertical="center" wrapText="1"/>
    </xf>
    <xf numFmtId="0" fontId="6" fillId="4" borderId="32" xfId="0" applyFont="1" applyFill="1" applyBorder="1" applyAlignment="1">
      <alignment horizontal="center" vertical="center" wrapText="1"/>
    </xf>
    <xf numFmtId="0" fontId="6" fillId="5" borderId="32" xfId="0" applyFont="1" applyFill="1" applyBorder="1" applyAlignment="1">
      <alignment horizontal="center" vertical="center" wrapText="1"/>
    </xf>
    <xf numFmtId="0" fontId="6" fillId="6" borderId="32" xfId="0" applyFont="1" applyFill="1" applyBorder="1" applyAlignment="1">
      <alignment horizontal="center" vertical="center" wrapText="1"/>
    </xf>
    <xf numFmtId="0" fontId="6" fillId="7" borderId="32" xfId="0" applyFont="1" applyFill="1" applyBorder="1" applyAlignment="1">
      <alignment horizontal="center" vertical="center" wrapText="1"/>
    </xf>
    <xf numFmtId="0" fontId="6" fillId="8" borderId="32" xfId="0" applyFont="1" applyFill="1" applyBorder="1" applyAlignment="1">
      <alignment horizontal="center" vertical="center" wrapText="1"/>
    </xf>
    <xf numFmtId="0" fontId="7" fillId="9" borderId="32" xfId="0" applyFont="1" applyFill="1" applyBorder="1" applyAlignment="1">
      <alignment horizontal="center" vertical="center" wrapText="1"/>
    </xf>
    <xf numFmtId="0" fontId="7" fillId="10" borderId="32" xfId="0" applyFont="1" applyFill="1" applyBorder="1" applyAlignment="1">
      <alignment horizontal="center" vertical="center" wrapText="1"/>
    </xf>
    <xf numFmtId="0" fontId="7" fillId="11" borderId="32" xfId="0" applyFont="1" applyFill="1" applyBorder="1" applyAlignment="1">
      <alignment horizontal="center" vertical="center" wrapText="1"/>
    </xf>
    <xf numFmtId="0" fontId="0" fillId="0" borderId="2" xfId="0" applyBorder="1" applyAlignment="1">
      <alignment horizontal="center" vertical="center"/>
    </xf>
    <xf numFmtId="0" fontId="2" fillId="25" borderId="5" xfId="0" applyFont="1" applyFill="1" applyBorder="1" applyAlignment="1">
      <alignment horizontal="center" vertical="center"/>
    </xf>
    <xf numFmtId="0" fontId="2" fillId="25" borderId="17" xfId="0" applyFont="1" applyFill="1" applyBorder="1" applyAlignment="1">
      <alignment horizontal="center" vertical="center"/>
    </xf>
    <xf numFmtId="0" fontId="12" fillId="2" borderId="23" xfId="0" applyFont="1" applyFill="1" applyBorder="1" applyAlignment="1" applyProtection="1">
      <alignment horizontal="center" vertical="center"/>
      <protection locked="0"/>
    </xf>
    <xf numFmtId="0" fontId="12" fillId="15" borderId="23" xfId="0" applyFont="1" applyFill="1" applyBorder="1" applyAlignment="1" applyProtection="1">
      <alignment horizontal="center" vertical="center"/>
      <protection locked="0"/>
    </xf>
    <xf numFmtId="0" fontId="12" fillId="23" borderId="23" xfId="0" applyFont="1" applyFill="1" applyBorder="1" applyAlignment="1" applyProtection="1">
      <alignment horizontal="center" vertical="center"/>
      <protection locked="0"/>
    </xf>
    <xf numFmtId="0" fontId="12" fillId="16" borderId="23" xfId="0" applyFont="1" applyFill="1" applyBorder="1" applyAlignment="1" applyProtection="1">
      <alignment horizontal="center" vertical="center"/>
      <protection locked="0"/>
    </xf>
    <xf numFmtId="0" fontId="12" fillId="17" borderId="23" xfId="0" applyFont="1" applyFill="1" applyBorder="1" applyAlignment="1" applyProtection="1">
      <alignment horizontal="center" vertical="center"/>
      <protection locked="0"/>
    </xf>
    <xf numFmtId="0" fontId="12" fillId="18" borderId="23" xfId="0" applyFont="1" applyFill="1" applyBorder="1" applyAlignment="1" applyProtection="1">
      <alignment horizontal="center" vertical="center"/>
      <protection locked="0"/>
    </xf>
    <xf numFmtId="0" fontId="12" fillId="19" borderId="23" xfId="0" applyFont="1" applyFill="1" applyBorder="1" applyAlignment="1" applyProtection="1">
      <alignment horizontal="center" vertical="center"/>
      <protection locked="0"/>
    </xf>
    <xf numFmtId="0" fontId="12" fillId="20" borderId="23" xfId="0" applyFont="1" applyFill="1" applyBorder="1" applyAlignment="1" applyProtection="1">
      <alignment horizontal="center" vertical="center"/>
      <protection locked="0"/>
    </xf>
    <xf numFmtId="0" fontId="12" fillId="21" borderId="23" xfId="0" applyFont="1" applyFill="1" applyBorder="1" applyAlignment="1" applyProtection="1">
      <alignment horizontal="center" vertical="center"/>
      <protection locked="0"/>
    </xf>
    <xf numFmtId="0" fontId="5" fillId="3" borderId="33" xfId="0" applyFont="1" applyFill="1" applyBorder="1" applyAlignment="1">
      <alignment horizontal="center" vertical="center" wrapText="1"/>
    </xf>
    <xf numFmtId="0" fontId="7" fillId="22" borderId="31" xfId="0" applyFont="1" applyFill="1" applyBorder="1" applyAlignment="1">
      <alignment horizontal="center" vertical="center" wrapText="1"/>
    </xf>
    <xf numFmtId="0" fontId="12" fillId="14" borderId="30" xfId="0" applyFont="1" applyFill="1" applyBorder="1" applyAlignment="1" applyProtection="1">
      <alignment horizontal="center" vertical="center"/>
      <protection locked="0"/>
    </xf>
    <xf numFmtId="0" fontId="12" fillId="22" borderId="29" xfId="0" applyFont="1" applyFill="1" applyBorder="1" applyAlignment="1" applyProtection="1">
      <alignment horizontal="center" vertical="center"/>
      <protection locked="0"/>
    </xf>
    <xf numFmtId="0" fontId="12" fillId="14" borderId="25" xfId="0" applyFont="1" applyFill="1" applyBorder="1" applyAlignment="1" applyProtection="1">
      <alignment horizontal="center" vertical="center"/>
      <protection locked="0"/>
    </xf>
    <xf numFmtId="0" fontId="12" fillId="2" borderId="27" xfId="0" applyFont="1" applyFill="1" applyBorder="1" applyAlignment="1" applyProtection="1">
      <alignment horizontal="center" vertical="center"/>
      <protection locked="0"/>
    </xf>
    <xf numFmtId="0" fontId="12" fillId="15" borderId="27" xfId="0" applyFont="1" applyFill="1" applyBorder="1" applyAlignment="1" applyProtection="1">
      <alignment horizontal="center" vertical="center"/>
      <protection locked="0"/>
    </xf>
    <xf numFmtId="0" fontId="12" fillId="23" borderId="27" xfId="0" applyFont="1" applyFill="1" applyBorder="1" applyAlignment="1" applyProtection="1">
      <alignment horizontal="center" vertical="center"/>
      <protection locked="0"/>
    </xf>
    <xf numFmtId="0" fontId="12" fillId="16" borderId="27" xfId="0" applyFont="1" applyFill="1" applyBorder="1" applyAlignment="1" applyProtection="1">
      <alignment horizontal="center" vertical="center"/>
      <protection locked="0"/>
    </xf>
    <xf numFmtId="0" fontId="12" fillId="17" borderId="27" xfId="0" applyFont="1" applyFill="1" applyBorder="1" applyAlignment="1" applyProtection="1">
      <alignment horizontal="center" vertical="center"/>
      <protection locked="0"/>
    </xf>
    <xf numFmtId="0" fontId="12" fillId="18" borderId="27" xfId="0" applyFont="1" applyFill="1" applyBorder="1" applyAlignment="1" applyProtection="1">
      <alignment horizontal="center" vertical="center"/>
      <protection locked="0"/>
    </xf>
    <xf numFmtId="0" fontId="12" fillId="19" borderId="27" xfId="0" applyFont="1" applyFill="1" applyBorder="1" applyAlignment="1" applyProtection="1">
      <alignment horizontal="center" vertical="center"/>
      <protection locked="0"/>
    </xf>
    <xf numFmtId="0" fontId="12" fillId="20" borderId="27" xfId="0" applyFont="1" applyFill="1" applyBorder="1" applyAlignment="1" applyProtection="1">
      <alignment horizontal="center" vertical="center"/>
      <protection locked="0"/>
    </xf>
    <xf numFmtId="0" fontId="12" fillId="21" borderId="27" xfId="0" applyFont="1" applyFill="1" applyBorder="1" applyAlignment="1" applyProtection="1">
      <alignment horizontal="center" vertical="center"/>
      <protection locked="0"/>
    </xf>
    <xf numFmtId="0" fontId="12" fillId="22" borderId="24" xfId="0" applyFont="1" applyFill="1" applyBorder="1" applyAlignment="1" applyProtection="1">
      <alignment horizontal="center" vertical="center"/>
      <protection locked="0"/>
    </xf>
    <xf numFmtId="0" fontId="19" fillId="14" borderId="30" xfId="0" applyFont="1" applyFill="1" applyBorder="1" applyAlignment="1" applyProtection="1">
      <alignment horizontal="center" vertical="center"/>
      <protection locked="0"/>
    </xf>
    <xf numFmtId="0" fontId="19" fillId="2" borderId="23" xfId="0" applyFont="1" applyFill="1" applyBorder="1" applyAlignment="1" applyProtection="1">
      <alignment horizontal="center" vertical="center"/>
      <protection locked="0"/>
    </xf>
    <xf numFmtId="0" fontId="19" fillId="15" borderId="23" xfId="0" applyFont="1" applyFill="1" applyBorder="1" applyAlignment="1" applyProtection="1">
      <alignment horizontal="center" vertical="center"/>
      <protection locked="0"/>
    </xf>
    <xf numFmtId="0" fontId="19" fillId="23" borderId="23" xfId="0" applyFont="1" applyFill="1" applyBorder="1" applyAlignment="1" applyProtection="1">
      <alignment horizontal="center" vertical="center"/>
      <protection locked="0"/>
    </xf>
    <xf numFmtId="0" fontId="19" fillId="16" borderId="23" xfId="0" applyFont="1" applyFill="1" applyBorder="1" applyAlignment="1" applyProtection="1">
      <alignment horizontal="center" vertical="center"/>
      <protection locked="0"/>
    </xf>
    <xf numFmtId="0" fontId="19" fillId="17" borderId="23" xfId="0" applyFont="1" applyFill="1" applyBorder="1" applyAlignment="1" applyProtection="1">
      <alignment horizontal="center" vertical="center"/>
      <protection locked="0"/>
    </xf>
    <xf numFmtId="0" fontId="19" fillId="18" borderId="23" xfId="0" applyFont="1" applyFill="1" applyBorder="1" applyAlignment="1" applyProtection="1">
      <alignment horizontal="center" vertical="center"/>
      <protection locked="0"/>
    </xf>
    <xf numFmtId="0" fontId="19" fillId="19" borderId="23" xfId="0" applyFont="1" applyFill="1" applyBorder="1" applyAlignment="1" applyProtection="1">
      <alignment horizontal="center" vertical="center"/>
      <protection locked="0"/>
    </xf>
    <xf numFmtId="0" fontId="19" fillId="20" borderId="23" xfId="0" applyFont="1" applyFill="1" applyBorder="1" applyAlignment="1" applyProtection="1">
      <alignment horizontal="center" vertical="center"/>
      <protection locked="0"/>
    </xf>
    <xf numFmtId="0" fontId="19" fillId="21" borderId="23" xfId="0" applyFont="1" applyFill="1" applyBorder="1" applyAlignment="1" applyProtection="1">
      <alignment horizontal="center" vertical="center"/>
      <protection locked="0"/>
    </xf>
    <xf numFmtId="0" fontId="19" fillId="22" borderId="39" xfId="0" applyFont="1" applyFill="1" applyBorder="1" applyAlignment="1" applyProtection="1">
      <alignment horizontal="center" vertical="center"/>
      <protection locked="0"/>
    </xf>
    <xf numFmtId="0" fontId="19" fillId="2" borderId="7" xfId="0" applyFont="1" applyFill="1" applyBorder="1" applyAlignment="1">
      <alignment horizontal="center" vertical="center"/>
    </xf>
    <xf numFmtId="0" fontId="19" fillId="14" borderId="25" xfId="0" applyFont="1" applyFill="1" applyBorder="1" applyAlignment="1" applyProtection="1">
      <alignment horizontal="center" vertical="center"/>
      <protection locked="0"/>
    </xf>
    <xf numFmtId="0" fontId="19" fillId="2" borderId="27" xfId="0" applyFont="1" applyFill="1" applyBorder="1" applyAlignment="1" applyProtection="1">
      <alignment horizontal="center" vertical="center"/>
      <protection locked="0"/>
    </xf>
    <xf numFmtId="0" fontId="19" fillId="15" borderId="27" xfId="0" applyFont="1" applyFill="1" applyBorder="1" applyAlignment="1" applyProtection="1">
      <alignment horizontal="center" vertical="center"/>
      <protection locked="0"/>
    </xf>
    <xf numFmtId="0" fontId="19" fillId="23" borderId="27" xfId="0" applyFont="1" applyFill="1" applyBorder="1" applyAlignment="1" applyProtection="1">
      <alignment horizontal="center" vertical="center"/>
      <protection locked="0"/>
    </xf>
    <xf numFmtId="0" fontId="19" fillId="16" borderId="27" xfId="0" applyFont="1" applyFill="1" applyBorder="1" applyAlignment="1" applyProtection="1">
      <alignment horizontal="center" vertical="center"/>
      <protection locked="0"/>
    </xf>
    <xf numFmtId="0" fontId="19" fillId="17" borderId="27" xfId="0" applyFont="1" applyFill="1" applyBorder="1" applyAlignment="1" applyProtection="1">
      <alignment horizontal="center" vertical="center"/>
      <protection locked="0"/>
    </xf>
    <xf numFmtId="0" fontId="19" fillId="18" borderId="27" xfId="0" applyFont="1" applyFill="1" applyBorder="1" applyAlignment="1" applyProtection="1">
      <alignment horizontal="center" vertical="center"/>
      <protection locked="0"/>
    </xf>
    <xf numFmtId="0" fontId="19" fillId="19" borderId="27" xfId="0" applyFont="1" applyFill="1" applyBorder="1" applyAlignment="1" applyProtection="1">
      <alignment horizontal="center" vertical="center"/>
      <protection locked="0"/>
    </xf>
    <xf numFmtId="0" fontId="19" fillId="20" borderId="27" xfId="0" applyFont="1" applyFill="1" applyBorder="1" applyAlignment="1" applyProtection="1">
      <alignment horizontal="center" vertical="center"/>
      <protection locked="0"/>
    </xf>
    <xf numFmtId="0" fontId="19" fillId="21" borderId="27" xfId="0" applyFont="1" applyFill="1" applyBorder="1" applyAlignment="1" applyProtection="1">
      <alignment horizontal="center" vertical="center"/>
      <protection locked="0"/>
    </xf>
    <xf numFmtId="0" fontId="19" fillId="22" borderId="24" xfId="0" applyFont="1" applyFill="1" applyBorder="1" applyAlignment="1" applyProtection="1">
      <alignment horizontal="center" vertical="center"/>
      <protection locked="0"/>
    </xf>
    <xf numFmtId="165" fontId="19" fillId="2" borderId="2" xfId="0" applyNumberFormat="1" applyFont="1" applyFill="1" applyBorder="1" applyAlignment="1">
      <alignment horizontal="center" vertical="center"/>
    </xf>
    <xf numFmtId="165" fontId="19" fillId="2" borderId="10" xfId="0" applyNumberFormat="1" applyFont="1" applyFill="1" applyBorder="1" applyAlignment="1">
      <alignment horizontal="center" vertical="center"/>
    </xf>
    <xf numFmtId="165" fontId="19" fillId="24" borderId="2" xfId="0" applyNumberFormat="1" applyFont="1" applyFill="1" applyBorder="1" applyAlignment="1">
      <alignment horizontal="center" vertical="center"/>
    </xf>
    <xf numFmtId="0" fontId="19" fillId="22" borderId="40" xfId="0" applyFont="1" applyFill="1" applyBorder="1" applyAlignment="1" applyProtection="1">
      <alignment horizontal="center" vertical="center"/>
      <protection locked="0"/>
    </xf>
    <xf numFmtId="0" fontId="6" fillId="2" borderId="7" xfId="0" applyFont="1" applyFill="1" applyBorder="1" applyAlignment="1">
      <alignment horizontal="center" vertical="center"/>
    </xf>
    <xf numFmtId="165" fontId="6" fillId="2" borderId="2" xfId="0" applyNumberFormat="1" applyFont="1" applyFill="1" applyBorder="1" applyAlignment="1">
      <alignment horizontal="center" vertical="center"/>
    </xf>
    <xf numFmtId="0" fontId="6" fillId="0" borderId="11" xfId="0" applyFont="1" applyBorder="1" applyAlignment="1">
      <alignment horizontal="center" vertical="center"/>
    </xf>
    <xf numFmtId="0" fontId="12" fillId="2" borderId="38" xfId="0" applyFont="1" applyFill="1" applyBorder="1" applyAlignment="1" applyProtection="1">
      <alignment horizontal="center" vertical="center"/>
      <protection locked="0"/>
    </xf>
    <xf numFmtId="0" fontId="12" fillId="15" borderId="38" xfId="0" applyFont="1" applyFill="1" applyBorder="1" applyAlignment="1" applyProtection="1">
      <alignment horizontal="center" vertical="center"/>
      <protection locked="0"/>
    </xf>
    <xf numFmtId="0" fontId="12" fillId="23" borderId="38" xfId="0" applyFont="1" applyFill="1" applyBorder="1" applyAlignment="1" applyProtection="1">
      <alignment horizontal="center" vertical="center"/>
      <protection locked="0"/>
    </xf>
    <xf numFmtId="0" fontId="12" fillId="16" borderId="38" xfId="0" applyFont="1" applyFill="1" applyBorder="1" applyAlignment="1" applyProtection="1">
      <alignment horizontal="center" vertical="center"/>
      <protection locked="0"/>
    </xf>
    <xf numFmtId="0" fontId="12" fillId="17" borderId="38" xfId="0" applyFont="1" applyFill="1" applyBorder="1" applyAlignment="1" applyProtection="1">
      <alignment horizontal="center" vertical="center"/>
      <protection locked="0"/>
    </xf>
    <xf numFmtId="0" fontId="12" fillId="18" borderId="38" xfId="0" applyFont="1" applyFill="1" applyBorder="1" applyAlignment="1" applyProtection="1">
      <alignment horizontal="center" vertical="center"/>
      <protection locked="0"/>
    </xf>
    <xf numFmtId="0" fontId="12" fillId="19" borderId="38" xfId="0" applyFont="1" applyFill="1" applyBorder="1" applyAlignment="1" applyProtection="1">
      <alignment horizontal="center" vertical="center"/>
      <protection locked="0"/>
    </xf>
    <xf numFmtId="0" fontId="12" fillId="20" borderId="38" xfId="0" applyFont="1" applyFill="1" applyBorder="1" applyAlignment="1" applyProtection="1">
      <alignment horizontal="center" vertical="center"/>
      <protection locked="0"/>
    </xf>
    <xf numFmtId="0" fontId="12" fillId="21" borderId="38" xfId="0" applyFont="1" applyFill="1" applyBorder="1" applyAlignment="1" applyProtection="1">
      <alignment horizontal="center" vertical="center"/>
      <protection locked="0"/>
    </xf>
    <xf numFmtId="0" fontId="6" fillId="0" borderId="9" xfId="0" applyFont="1" applyBorder="1" applyAlignment="1">
      <alignment horizontal="center" vertical="center"/>
    </xf>
    <xf numFmtId="0" fontId="12" fillId="14" borderId="33" xfId="0" applyFont="1" applyFill="1" applyBorder="1" applyAlignment="1" applyProtection="1">
      <alignment horizontal="center" vertical="center"/>
      <protection locked="0"/>
    </xf>
    <xf numFmtId="0" fontId="12" fillId="2" borderId="32" xfId="0" applyFont="1" applyFill="1" applyBorder="1" applyAlignment="1" applyProtection="1">
      <alignment horizontal="center" vertical="center"/>
      <protection locked="0"/>
    </xf>
    <xf numFmtId="0" fontId="12" fillId="15" borderId="32" xfId="0" applyFont="1" applyFill="1" applyBorder="1" applyAlignment="1" applyProtection="1">
      <alignment horizontal="center" vertical="center"/>
      <protection locked="0"/>
    </xf>
    <xf numFmtId="0" fontId="12" fillId="23" borderId="32" xfId="0" applyFont="1" applyFill="1" applyBorder="1" applyAlignment="1" applyProtection="1">
      <alignment horizontal="center" vertical="center"/>
      <protection locked="0"/>
    </xf>
    <xf numFmtId="0" fontId="12" fillId="16" borderId="32" xfId="0" applyFont="1" applyFill="1" applyBorder="1" applyAlignment="1" applyProtection="1">
      <alignment horizontal="center" vertical="center"/>
      <protection locked="0"/>
    </xf>
    <xf numFmtId="0" fontId="12" fillId="17" borderId="32" xfId="0" applyFont="1" applyFill="1" applyBorder="1" applyAlignment="1" applyProtection="1">
      <alignment horizontal="center" vertical="center"/>
      <protection locked="0"/>
    </xf>
    <xf numFmtId="0" fontId="12" fillId="18" borderId="32" xfId="0" applyFont="1" applyFill="1" applyBorder="1" applyAlignment="1" applyProtection="1">
      <alignment horizontal="center" vertical="center"/>
      <protection locked="0"/>
    </xf>
    <xf numFmtId="0" fontId="12" fillId="19" borderId="32" xfId="0" applyFont="1" applyFill="1" applyBorder="1" applyAlignment="1" applyProtection="1">
      <alignment horizontal="center" vertical="center"/>
      <protection locked="0"/>
    </xf>
    <xf numFmtId="0" fontId="12" fillId="20" borderId="32" xfId="0" applyFont="1" applyFill="1" applyBorder="1" applyAlignment="1" applyProtection="1">
      <alignment horizontal="center" vertical="center"/>
      <protection locked="0"/>
    </xf>
    <xf numFmtId="0" fontId="12" fillId="21" borderId="32" xfId="0" applyFont="1" applyFill="1" applyBorder="1" applyAlignment="1" applyProtection="1">
      <alignment horizontal="center" vertical="center"/>
      <protection locked="0"/>
    </xf>
    <xf numFmtId="0" fontId="13" fillId="0" borderId="1" xfId="1" applyNumberFormat="1" applyFont="1" applyBorder="1" applyAlignment="1">
      <alignment horizontal="center" vertical="center"/>
    </xf>
    <xf numFmtId="0" fontId="13" fillId="0" borderId="0" xfId="1" applyNumberFormat="1" applyFont="1" applyBorder="1" applyAlignment="1">
      <alignment horizontal="center" vertical="center"/>
    </xf>
    <xf numFmtId="0" fontId="13" fillId="0" borderId="13" xfId="1" applyNumberFormat="1" applyFont="1" applyBorder="1" applyAlignment="1">
      <alignment horizontal="center" vertical="center"/>
    </xf>
    <xf numFmtId="0" fontId="6" fillId="0" borderId="3" xfId="0" applyFont="1" applyBorder="1" applyAlignment="1">
      <alignment horizontal="center" vertical="center"/>
    </xf>
    <xf numFmtId="0" fontId="12" fillId="22" borderId="31" xfId="0" applyFont="1" applyFill="1" applyBorder="1" applyAlignment="1" applyProtection="1">
      <alignment horizontal="center" vertical="center"/>
      <protection locked="0"/>
    </xf>
    <xf numFmtId="0" fontId="6" fillId="0" borderId="2" xfId="0" applyFont="1" applyBorder="1" applyAlignment="1">
      <alignment horizontal="center" vertical="center"/>
    </xf>
    <xf numFmtId="0" fontId="2" fillId="0" borderId="1" xfId="0" applyFont="1" applyBorder="1" applyAlignment="1">
      <alignment horizontal="center" vertical="center" wrapText="1"/>
    </xf>
    <xf numFmtId="0" fontId="2" fillId="0" borderId="13" xfId="0" applyFont="1" applyBorder="1" applyAlignment="1">
      <alignment horizontal="center" vertical="center" wrapText="1"/>
    </xf>
    <xf numFmtId="0" fontId="6" fillId="0" borderId="7" xfId="0" applyFont="1" applyBorder="1" applyAlignment="1">
      <alignment horizontal="center" vertical="center"/>
    </xf>
    <xf numFmtId="0" fontId="7" fillId="12" borderId="7" xfId="0" applyFont="1" applyFill="1" applyBorder="1" applyAlignment="1">
      <alignment horizontal="center" vertical="center" wrapText="1"/>
    </xf>
    <xf numFmtId="0" fontId="6" fillId="2" borderId="42" xfId="0" applyFont="1" applyFill="1" applyBorder="1" applyAlignment="1">
      <alignment horizontal="center" vertical="center" wrapText="1"/>
    </xf>
    <xf numFmtId="0" fontId="6" fillId="4" borderId="42" xfId="0" applyFont="1" applyFill="1" applyBorder="1" applyAlignment="1">
      <alignment horizontal="center" vertical="center" wrapText="1"/>
    </xf>
    <xf numFmtId="0" fontId="6" fillId="5" borderId="42" xfId="0" applyFont="1" applyFill="1" applyBorder="1" applyAlignment="1">
      <alignment horizontal="center" vertical="center" wrapText="1"/>
    </xf>
    <xf numFmtId="0" fontId="6" fillId="6" borderId="42" xfId="0" applyFont="1" applyFill="1" applyBorder="1" applyAlignment="1">
      <alignment horizontal="center" vertical="center" wrapText="1"/>
    </xf>
    <xf numFmtId="0" fontId="6" fillId="7" borderId="42" xfId="0" applyFont="1" applyFill="1" applyBorder="1" applyAlignment="1">
      <alignment horizontal="center" vertical="center" wrapText="1"/>
    </xf>
    <xf numFmtId="0" fontId="6" fillId="8" borderId="42" xfId="0" applyFont="1" applyFill="1" applyBorder="1" applyAlignment="1">
      <alignment horizontal="center" vertical="center" wrapText="1"/>
    </xf>
    <xf numFmtId="0" fontId="7" fillId="9" borderId="42" xfId="0" applyFont="1" applyFill="1" applyBorder="1" applyAlignment="1">
      <alignment horizontal="center" vertical="center" wrapText="1"/>
    </xf>
    <xf numFmtId="0" fontId="7" fillId="10" borderId="42" xfId="0" applyFont="1" applyFill="1" applyBorder="1" applyAlignment="1">
      <alignment horizontal="center" vertical="center" wrapText="1"/>
    </xf>
    <xf numFmtId="0" fontId="7" fillId="11" borderId="42" xfId="0" applyFont="1" applyFill="1" applyBorder="1" applyAlignment="1">
      <alignment horizontal="center" vertical="center" wrapText="1"/>
    </xf>
    <xf numFmtId="0" fontId="7" fillId="22" borderId="43" xfId="0" applyFont="1" applyFill="1" applyBorder="1" applyAlignment="1">
      <alignment horizontal="center" vertical="center" wrapText="1"/>
    </xf>
    <xf numFmtId="0" fontId="14" fillId="0" borderId="1" xfId="0" applyFont="1" applyBorder="1" applyAlignment="1">
      <alignment horizontal="center" vertical="center" wrapText="1"/>
    </xf>
    <xf numFmtId="0" fontId="14" fillId="0" borderId="13" xfId="0" applyFont="1" applyBorder="1" applyAlignment="1">
      <alignment horizontal="center" vertical="center" wrapText="1"/>
    </xf>
    <xf numFmtId="165" fontId="6" fillId="0" borderId="37" xfId="1" applyNumberFormat="1" applyFont="1" applyBorder="1" applyAlignment="1">
      <alignment horizontal="center" vertical="center"/>
    </xf>
    <xf numFmtId="0" fontId="6" fillId="0" borderId="12" xfId="0" applyFont="1" applyBorder="1" applyAlignment="1">
      <alignment horizontal="center" vertical="center"/>
    </xf>
    <xf numFmtId="0" fontId="6" fillId="0" borderId="14" xfId="0" applyFont="1" applyBorder="1" applyAlignment="1">
      <alignment horizontal="center" vertical="center"/>
    </xf>
    <xf numFmtId="0" fontId="6" fillId="0" borderId="44" xfId="0" applyFont="1" applyBorder="1" applyAlignment="1">
      <alignment horizontal="center" vertical="center"/>
    </xf>
    <xf numFmtId="0" fontId="6" fillId="0" borderId="45" xfId="0" applyFont="1" applyBorder="1" applyAlignment="1">
      <alignment horizontal="center" vertical="center"/>
    </xf>
    <xf numFmtId="0" fontId="12" fillId="22" borderId="26" xfId="0" applyFont="1" applyFill="1" applyBorder="1" applyAlignment="1" applyProtection="1">
      <alignment horizontal="center" vertical="center"/>
      <protection locked="0"/>
    </xf>
    <xf numFmtId="165" fontId="6" fillId="0" borderId="44" xfId="0" applyNumberFormat="1" applyFont="1" applyBorder="1" applyAlignment="1">
      <alignment horizontal="center" vertical="center"/>
    </xf>
    <xf numFmtId="0" fontId="5" fillId="3" borderId="46" xfId="0" applyFont="1" applyFill="1" applyBorder="1" applyAlignment="1">
      <alignment horizontal="center" vertical="center" wrapText="1"/>
    </xf>
    <xf numFmtId="0" fontId="6" fillId="0" borderId="47" xfId="0" applyFont="1" applyBorder="1" applyAlignment="1">
      <alignment horizontal="center" vertical="center"/>
    </xf>
    <xf numFmtId="0" fontId="6" fillId="0" borderId="48" xfId="0" applyFont="1" applyBorder="1" applyAlignment="1">
      <alignment horizontal="center" vertical="center"/>
    </xf>
    <xf numFmtId="0" fontId="6" fillId="0" borderId="49" xfId="0" applyFont="1" applyBorder="1" applyAlignment="1">
      <alignment horizontal="center" vertical="center"/>
    </xf>
    <xf numFmtId="0" fontId="12" fillId="14" borderId="35" xfId="0" applyFont="1" applyFill="1" applyBorder="1" applyAlignment="1" applyProtection="1">
      <alignment horizontal="center" vertical="center"/>
      <protection locked="0"/>
    </xf>
    <xf numFmtId="0" fontId="12" fillId="14" borderId="21" xfId="0" applyFont="1" applyFill="1" applyBorder="1" applyAlignment="1" applyProtection="1">
      <alignment horizontal="center" vertical="center"/>
      <protection locked="0"/>
    </xf>
    <xf numFmtId="0" fontId="12" fillId="14" borderId="36" xfId="0" applyFont="1" applyFill="1" applyBorder="1" applyAlignment="1" applyProtection="1">
      <alignment horizontal="center" vertical="center"/>
      <protection locked="0"/>
    </xf>
    <xf numFmtId="165" fontId="11" fillId="0" borderId="3" xfId="0" applyNumberFormat="1" applyFont="1" applyBorder="1" applyAlignment="1">
      <alignment horizontal="center" vertical="center"/>
    </xf>
    <xf numFmtId="165" fontId="11" fillId="0" borderId="10" xfId="0" applyNumberFormat="1" applyFont="1" applyBorder="1" applyAlignment="1">
      <alignment horizontal="center" vertical="center"/>
    </xf>
    <xf numFmtId="165" fontId="11" fillId="0" borderId="20" xfId="0" applyNumberFormat="1" applyFont="1" applyBorder="1" applyAlignment="1">
      <alignment horizontal="center" vertical="center"/>
    </xf>
    <xf numFmtId="0" fontId="21" fillId="27" borderId="5" xfId="0" applyFont="1" applyFill="1" applyBorder="1" applyAlignment="1">
      <alignment horizontal="center" vertical="center"/>
    </xf>
    <xf numFmtId="0" fontId="6" fillId="2" borderId="41" xfId="0" applyFont="1" applyFill="1" applyBorder="1" applyAlignment="1">
      <alignment horizontal="center" vertical="center"/>
    </xf>
    <xf numFmtId="0" fontId="6" fillId="2" borderId="42" xfId="0" applyFont="1" applyFill="1" applyBorder="1" applyAlignment="1">
      <alignment horizontal="center" vertical="center"/>
    </xf>
    <xf numFmtId="164" fontId="18" fillId="2" borderId="42" xfId="1" applyFont="1" applyFill="1" applyBorder="1" applyAlignment="1">
      <alignment horizontal="center" vertical="center" wrapText="1"/>
    </xf>
    <xf numFmtId="0" fontId="19" fillId="2" borderId="0" xfId="0" applyFont="1" applyFill="1" applyAlignment="1">
      <alignment horizontal="center" vertical="center"/>
    </xf>
    <xf numFmtId="0" fontId="19" fillId="2" borderId="0" xfId="0" applyFont="1" applyFill="1"/>
    <xf numFmtId="165" fontId="19" fillId="2" borderId="0" xfId="0" applyNumberFormat="1" applyFont="1" applyFill="1"/>
    <xf numFmtId="165" fontId="18" fillId="12" borderId="2" xfId="0" applyNumberFormat="1" applyFont="1" applyFill="1" applyBorder="1" applyAlignment="1">
      <alignment horizontal="center" vertical="center"/>
    </xf>
    <xf numFmtId="165" fontId="17" fillId="12" borderId="2" xfId="0" applyNumberFormat="1" applyFont="1" applyFill="1" applyBorder="1" applyAlignment="1">
      <alignment horizontal="center" vertical="center"/>
    </xf>
    <xf numFmtId="0" fontId="19" fillId="22" borderId="2" xfId="0" applyFont="1" applyFill="1" applyBorder="1" applyAlignment="1">
      <alignment horizontal="center" vertical="center"/>
    </xf>
    <xf numFmtId="165" fontId="19" fillId="22" borderId="2" xfId="0" applyNumberFormat="1" applyFont="1" applyFill="1" applyBorder="1" applyAlignment="1">
      <alignment horizontal="center" vertical="center"/>
    </xf>
    <xf numFmtId="0" fontId="0" fillId="0" borderId="37" xfId="0" applyBorder="1" applyAlignment="1">
      <alignment horizontal="center" vertical="center"/>
    </xf>
    <xf numFmtId="0" fontId="18" fillId="0" borderId="6" xfId="0" applyFont="1" applyBorder="1" applyAlignment="1">
      <alignment horizontal="center" vertical="center"/>
    </xf>
    <xf numFmtId="0" fontId="18" fillId="0" borderId="6" xfId="0" applyFont="1" applyBorder="1" applyAlignment="1">
      <alignment horizontal="center" vertical="center" wrapText="1"/>
    </xf>
    <xf numFmtId="165" fontId="11" fillId="0" borderId="6" xfId="0" applyNumberFormat="1" applyFont="1" applyBorder="1" applyAlignment="1">
      <alignment horizontal="center" vertical="center"/>
    </xf>
    <xf numFmtId="0" fontId="12" fillId="14" borderId="41" xfId="0" applyFont="1" applyFill="1" applyBorder="1" applyAlignment="1" applyProtection="1">
      <alignment horizontal="center" vertical="center"/>
      <protection locked="0"/>
    </xf>
    <xf numFmtId="0" fontId="12" fillId="2" borderId="42" xfId="0" applyFont="1" applyFill="1" applyBorder="1" applyAlignment="1" applyProtection="1">
      <alignment horizontal="center" vertical="center"/>
      <protection locked="0"/>
    </xf>
    <xf numFmtId="0" fontId="12" fillId="15" borderId="42" xfId="0" applyFont="1" applyFill="1" applyBorder="1" applyAlignment="1" applyProtection="1">
      <alignment horizontal="center" vertical="center"/>
      <protection locked="0"/>
    </xf>
    <xf numFmtId="0" fontId="12" fillId="23" borderId="42" xfId="0" applyFont="1" applyFill="1" applyBorder="1" applyAlignment="1" applyProtection="1">
      <alignment horizontal="center" vertical="center"/>
      <protection locked="0"/>
    </xf>
    <xf numFmtId="0" fontId="12" fillId="16" borderId="42" xfId="0" applyFont="1" applyFill="1" applyBorder="1" applyAlignment="1" applyProtection="1">
      <alignment horizontal="center" vertical="center"/>
      <protection locked="0"/>
    </xf>
    <xf numFmtId="0" fontId="12" fillId="17" borderId="42" xfId="0" applyFont="1" applyFill="1" applyBorder="1" applyAlignment="1" applyProtection="1">
      <alignment horizontal="center" vertical="center"/>
      <protection locked="0"/>
    </xf>
    <xf numFmtId="0" fontId="12" fillId="18" borderId="42" xfId="0" applyFont="1" applyFill="1" applyBorder="1" applyAlignment="1" applyProtection="1">
      <alignment horizontal="center" vertical="center"/>
      <protection locked="0"/>
    </xf>
    <xf numFmtId="0" fontId="12" fillId="19" borderId="42" xfId="0" applyFont="1" applyFill="1" applyBorder="1" applyAlignment="1" applyProtection="1">
      <alignment horizontal="center" vertical="center"/>
      <protection locked="0"/>
    </xf>
    <xf numFmtId="0" fontId="12" fillId="20" borderId="42" xfId="0" applyFont="1" applyFill="1" applyBorder="1" applyAlignment="1" applyProtection="1">
      <alignment horizontal="center" vertical="center"/>
      <protection locked="0"/>
    </xf>
    <xf numFmtId="0" fontId="12" fillId="21" borderId="42" xfId="0" applyFont="1" applyFill="1" applyBorder="1" applyAlignment="1" applyProtection="1">
      <alignment horizontal="center" vertical="center"/>
      <protection locked="0"/>
    </xf>
    <xf numFmtId="0" fontId="6" fillId="0" borderId="18" xfId="0" applyFont="1" applyBorder="1" applyAlignment="1">
      <alignment horizontal="center" vertical="center"/>
    </xf>
    <xf numFmtId="165" fontId="6" fillId="0" borderId="6" xfId="0" applyNumberFormat="1" applyFont="1" applyBorder="1" applyAlignment="1">
      <alignment horizontal="center" vertical="center"/>
    </xf>
    <xf numFmtId="0" fontId="16" fillId="14" borderId="33" xfId="0" applyFont="1" applyFill="1" applyBorder="1" applyAlignment="1" applyProtection="1">
      <alignment horizontal="center" vertical="center"/>
      <protection locked="0"/>
    </xf>
    <xf numFmtId="0" fontId="16" fillId="2" borderId="32" xfId="0" applyFont="1" applyFill="1" applyBorder="1" applyAlignment="1" applyProtection="1">
      <alignment horizontal="center" vertical="center"/>
      <protection locked="0"/>
    </xf>
    <xf numFmtId="0" fontId="16" fillId="15" borderId="32" xfId="0" applyFont="1" applyFill="1" applyBorder="1" applyAlignment="1" applyProtection="1">
      <alignment horizontal="center" vertical="center"/>
      <protection locked="0"/>
    </xf>
    <xf numFmtId="0" fontId="16" fillId="23" borderId="32" xfId="0" applyFont="1" applyFill="1" applyBorder="1" applyAlignment="1" applyProtection="1">
      <alignment horizontal="center" vertical="center"/>
      <protection locked="0"/>
    </xf>
    <xf numFmtId="0" fontId="16" fillId="16" borderId="32" xfId="0" applyFont="1" applyFill="1" applyBorder="1" applyAlignment="1" applyProtection="1">
      <alignment horizontal="center" vertical="center"/>
      <protection locked="0"/>
    </xf>
    <xf numFmtId="0" fontId="16" fillId="17" borderId="32" xfId="0" applyFont="1" applyFill="1" applyBorder="1" applyAlignment="1" applyProtection="1">
      <alignment horizontal="center" vertical="center"/>
      <protection locked="0"/>
    </xf>
    <xf numFmtId="0" fontId="16" fillId="18" borderId="32" xfId="0" applyFont="1" applyFill="1" applyBorder="1" applyAlignment="1" applyProtection="1">
      <alignment horizontal="center" vertical="center"/>
      <protection locked="0"/>
    </xf>
    <xf numFmtId="0" fontId="16" fillId="19" borderId="32" xfId="0" applyFont="1" applyFill="1" applyBorder="1" applyAlignment="1" applyProtection="1">
      <alignment horizontal="center" vertical="center"/>
      <protection locked="0"/>
    </xf>
    <xf numFmtId="0" fontId="16" fillId="20" borderId="32" xfId="0" applyFont="1" applyFill="1" applyBorder="1" applyAlignment="1" applyProtection="1">
      <alignment horizontal="center" vertical="center"/>
      <protection locked="0"/>
    </xf>
    <xf numFmtId="0" fontId="16" fillId="21" borderId="32" xfId="0" applyFont="1" applyFill="1" applyBorder="1" applyAlignment="1" applyProtection="1">
      <alignment horizontal="center" vertical="center"/>
      <protection locked="0"/>
    </xf>
    <xf numFmtId="0" fontId="16" fillId="22" borderId="31" xfId="0" applyFont="1" applyFill="1" applyBorder="1" applyAlignment="1" applyProtection="1">
      <alignment horizontal="center" vertical="center"/>
      <protection locked="0"/>
    </xf>
    <xf numFmtId="165" fontId="24" fillId="0" borderId="6" xfId="0" applyNumberFormat="1" applyFont="1" applyBorder="1" applyAlignment="1">
      <alignment horizontal="center" vertical="center"/>
    </xf>
    <xf numFmtId="164" fontId="3" fillId="13" borderId="0" xfId="1" applyFont="1" applyFill="1" applyBorder="1" applyAlignment="1">
      <alignment horizontal="center" vertical="center"/>
    </xf>
    <xf numFmtId="0" fontId="8" fillId="13" borderId="10" xfId="0" applyFont="1" applyFill="1" applyBorder="1" applyAlignment="1">
      <alignment horizontal="center" vertical="center"/>
    </xf>
    <xf numFmtId="0" fontId="12" fillId="22" borderId="50" xfId="0" applyFont="1" applyFill="1" applyBorder="1" applyAlignment="1">
      <alignment horizontal="center" vertical="center"/>
    </xf>
    <xf numFmtId="0" fontId="0" fillId="0" borderId="2" xfId="0" applyBorder="1" applyAlignment="1">
      <alignment horizontal="center"/>
    </xf>
    <xf numFmtId="0" fontId="0" fillId="13" borderId="2" xfId="0" applyFill="1" applyBorder="1" applyAlignment="1">
      <alignment horizontal="center" vertical="center"/>
    </xf>
    <xf numFmtId="0" fontId="0" fillId="0" borderId="51" xfId="0" applyBorder="1" applyAlignment="1">
      <alignment horizontal="center"/>
    </xf>
    <xf numFmtId="0" fontId="12" fillId="14" borderId="52" xfId="0" applyFont="1" applyFill="1" applyBorder="1" applyAlignment="1" applyProtection="1">
      <alignment horizontal="center" vertical="center"/>
      <protection locked="0"/>
    </xf>
    <xf numFmtId="0" fontId="12" fillId="2" borderId="53" xfId="0" applyFont="1" applyFill="1" applyBorder="1" applyAlignment="1" applyProtection="1">
      <alignment horizontal="center" vertical="center"/>
      <protection locked="0"/>
    </xf>
    <xf numFmtId="0" fontId="12" fillId="15" borderId="53" xfId="0" applyFont="1" applyFill="1" applyBorder="1" applyAlignment="1" applyProtection="1">
      <alignment horizontal="center" vertical="center"/>
      <protection locked="0"/>
    </xf>
    <xf numFmtId="0" fontId="12" fillId="23" borderId="53" xfId="0" applyFont="1" applyFill="1" applyBorder="1" applyAlignment="1" applyProtection="1">
      <alignment horizontal="center" vertical="center"/>
      <protection locked="0"/>
    </xf>
    <xf numFmtId="0" fontId="12" fillId="16" borderId="53" xfId="0" applyFont="1" applyFill="1" applyBorder="1" applyAlignment="1" applyProtection="1">
      <alignment horizontal="center" vertical="center"/>
      <protection locked="0"/>
    </xf>
    <xf numFmtId="0" fontId="12" fillId="17" borderId="53" xfId="0" applyFont="1" applyFill="1" applyBorder="1" applyAlignment="1" applyProtection="1">
      <alignment horizontal="center" vertical="center"/>
      <protection locked="0"/>
    </xf>
    <xf numFmtId="0" fontId="12" fillId="18" borderId="53" xfId="0" applyFont="1" applyFill="1" applyBorder="1" applyAlignment="1" applyProtection="1">
      <alignment horizontal="center" vertical="center"/>
      <protection locked="0"/>
    </xf>
    <xf numFmtId="0" fontId="12" fillId="19" borderId="53" xfId="0" applyFont="1" applyFill="1" applyBorder="1" applyAlignment="1" applyProtection="1">
      <alignment horizontal="center" vertical="center"/>
      <protection locked="0"/>
    </xf>
    <xf numFmtId="0" fontId="12" fillId="20" borderId="53" xfId="0" applyFont="1" applyFill="1" applyBorder="1" applyAlignment="1" applyProtection="1">
      <alignment horizontal="center" vertical="center"/>
      <protection locked="0"/>
    </xf>
    <xf numFmtId="0" fontId="12" fillId="21" borderId="53" xfId="0" applyFont="1" applyFill="1" applyBorder="1" applyAlignment="1" applyProtection="1">
      <alignment horizontal="center" vertical="center"/>
      <protection locked="0"/>
    </xf>
    <xf numFmtId="0" fontId="12" fillId="22" borderId="54" xfId="0" applyFont="1" applyFill="1" applyBorder="1" applyAlignment="1" applyProtection="1">
      <alignment horizontal="center" vertical="center"/>
      <protection locked="0"/>
    </xf>
    <xf numFmtId="0" fontId="6" fillId="0" borderId="51" xfId="0" applyFont="1" applyBorder="1" applyAlignment="1">
      <alignment horizontal="center" vertical="center"/>
    </xf>
    <xf numFmtId="165" fontId="6" fillId="0" borderId="51" xfId="1" applyNumberFormat="1" applyFont="1" applyBorder="1" applyAlignment="1">
      <alignment horizontal="center" vertical="center"/>
    </xf>
    <xf numFmtId="0" fontId="0" fillId="0" borderId="51" xfId="0" applyBorder="1" applyAlignment="1">
      <alignment horizontal="center" vertical="center"/>
    </xf>
    <xf numFmtId="0" fontId="0" fillId="13" borderId="37" xfId="0" applyFill="1" applyBorder="1" applyAlignment="1">
      <alignment horizontal="center" vertical="center"/>
    </xf>
    <xf numFmtId="2" fontId="18" fillId="0" borderId="6" xfId="0" applyNumberFormat="1" applyFont="1" applyBorder="1" applyAlignment="1">
      <alignment horizontal="center" vertical="center"/>
    </xf>
    <xf numFmtId="2" fontId="4" fillId="13" borderId="0" xfId="0" applyNumberFormat="1" applyFont="1" applyFill="1" applyAlignment="1">
      <alignment horizontal="center" vertical="center"/>
    </xf>
    <xf numFmtId="2" fontId="25" fillId="0" borderId="0" xfId="0" applyNumberFormat="1" applyFont="1" applyAlignment="1">
      <alignment horizontal="center" vertical="center"/>
    </xf>
    <xf numFmtId="0" fontId="13" fillId="0" borderId="0" xfId="1" applyNumberFormat="1" applyFont="1" applyAlignment="1">
      <alignment horizontal="center" vertical="center"/>
    </xf>
    <xf numFmtId="165" fontId="0" fillId="0" borderId="13" xfId="0" applyNumberFormat="1" applyBorder="1" applyAlignment="1">
      <alignment horizontal="center"/>
    </xf>
    <xf numFmtId="0" fontId="23" fillId="27" borderId="15" xfId="0" applyFont="1" applyFill="1" applyBorder="1" applyAlignment="1">
      <alignment horizontal="center" vertical="center"/>
    </xf>
    <xf numFmtId="0" fontId="23" fillId="27" borderId="1" xfId="0" applyFont="1" applyFill="1" applyBorder="1" applyAlignment="1">
      <alignment horizontal="center" vertical="center"/>
    </xf>
    <xf numFmtId="0" fontId="23" fillId="27" borderId="3" xfId="0" applyFont="1" applyFill="1" applyBorder="1" applyAlignment="1">
      <alignment horizontal="center" vertical="center"/>
    </xf>
    <xf numFmtId="0" fontId="23" fillId="27" borderId="16" xfId="0" applyFont="1" applyFill="1" applyBorder="1" applyAlignment="1">
      <alignment horizontal="center" vertical="center"/>
    </xf>
    <xf numFmtId="0" fontId="23" fillId="27" borderId="0" xfId="0" applyFont="1" applyFill="1" applyAlignment="1">
      <alignment horizontal="center" vertical="center"/>
    </xf>
    <xf numFmtId="0" fontId="23" fillId="27" borderId="10" xfId="0" applyFont="1" applyFill="1" applyBorder="1" applyAlignment="1">
      <alignment horizontal="center" vertical="center"/>
    </xf>
    <xf numFmtId="0" fontId="23" fillId="27" borderId="17" xfId="0" applyFont="1" applyFill="1" applyBorder="1" applyAlignment="1">
      <alignment horizontal="center" vertical="center"/>
    </xf>
    <xf numFmtId="0" fontId="23" fillId="27" borderId="13" xfId="0" applyFont="1" applyFill="1" applyBorder="1" applyAlignment="1">
      <alignment horizontal="center" vertical="center"/>
    </xf>
    <xf numFmtId="0" fontId="23" fillId="27" borderId="20" xfId="0" applyFont="1" applyFill="1" applyBorder="1" applyAlignment="1">
      <alignment horizontal="center" vertical="center"/>
    </xf>
    <xf numFmtId="0" fontId="0" fillId="24" borderId="33" xfId="0" applyFill="1" applyBorder="1" applyAlignment="1">
      <alignment horizontal="center" vertical="center"/>
    </xf>
    <xf numFmtId="0" fontId="0" fillId="24" borderId="34" xfId="0" applyFill="1" applyBorder="1" applyAlignment="1">
      <alignment horizontal="center" vertical="center"/>
    </xf>
    <xf numFmtId="0" fontId="0" fillId="26" borderId="33" xfId="0" applyFill="1" applyBorder="1" applyAlignment="1" applyProtection="1">
      <alignment horizontal="center" vertical="center"/>
      <protection locked="0"/>
    </xf>
    <xf numFmtId="0" fontId="0" fillId="26" borderId="32" xfId="0" applyFill="1" applyBorder="1" applyAlignment="1" applyProtection="1">
      <alignment horizontal="center" vertical="center"/>
      <protection locked="0"/>
    </xf>
    <xf numFmtId="0" fontId="0" fillId="26" borderId="34" xfId="0" applyFill="1" applyBorder="1" applyAlignment="1" applyProtection="1">
      <alignment horizontal="center" vertical="center"/>
      <protection locked="0"/>
    </xf>
    <xf numFmtId="0" fontId="0" fillId="26" borderId="31" xfId="0" applyFill="1" applyBorder="1" applyAlignment="1" applyProtection="1">
      <alignment horizontal="center" vertical="center"/>
      <protection locked="0"/>
    </xf>
    <xf numFmtId="0" fontId="0" fillId="24" borderId="30" xfId="0" applyFill="1" applyBorder="1" applyAlignment="1">
      <alignment horizontal="center" vertical="center"/>
    </xf>
    <xf numFmtId="0" fontId="0" fillId="24" borderId="22" xfId="0" applyFill="1" applyBorder="1" applyAlignment="1">
      <alignment horizontal="center" vertical="center"/>
    </xf>
    <xf numFmtId="0" fontId="0" fillId="26" borderId="30" xfId="0" applyFill="1" applyBorder="1" applyAlignment="1" applyProtection="1">
      <alignment horizontal="center" vertical="center"/>
      <protection locked="0"/>
    </xf>
    <xf numFmtId="0" fontId="0" fillId="26" borderId="23" xfId="0" applyFill="1" applyBorder="1" applyAlignment="1" applyProtection="1">
      <alignment horizontal="center" vertical="center"/>
      <protection locked="0"/>
    </xf>
    <xf numFmtId="0" fontId="0" fillId="26" borderId="22" xfId="0" applyFill="1" applyBorder="1" applyAlignment="1" applyProtection="1">
      <alignment horizontal="center" vertical="center"/>
      <protection locked="0"/>
    </xf>
    <xf numFmtId="0" fontId="0" fillId="26" borderId="29" xfId="0" applyFill="1" applyBorder="1" applyAlignment="1" applyProtection="1">
      <alignment horizontal="center" vertical="center"/>
      <protection locked="0"/>
    </xf>
    <xf numFmtId="0" fontId="0" fillId="24" borderId="25" xfId="0" applyFill="1" applyBorder="1" applyAlignment="1">
      <alignment horizontal="center" vertical="center"/>
    </xf>
    <xf numFmtId="0" fontId="0" fillId="24" borderId="28" xfId="0" applyFill="1" applyBorder="1" applyAlignment="1">
      <alignment horizontal="center" vertical="center"/>
    </xf>
    <xf numFmtId="0" fontId="0" fillId="26" borderId="25" xfId="0" applyFill="1" applyBorder="1" applyAlignment="1" applyProtection="1">
      <alignment horizontal="center" vertical="center"/>
      <protection locked="0"/>
    </xf>
    <xf numFmtId="0" fontId="0" fillId="26" borderId="27" xfId="0" applyFill="1" applyBorder="1" applyAlignment="1" applyProtection="1">
      <alignment horizontal="center" vertical="center"/>
      <protection locked="0"/>
    </xf>
    <xf numFmtId="0" fontId="0" fillId="26" borderId="28" xfId="0" applyFill="1" applyBorder="1" applyAlignment="1" applyProtection="1">
      <alignment horizontal="center" vertical="center"/>
      <protection locked="0"/>
    </xf>
    <xf numFmtId="0" fontId="0" fillId="26" borderId="24" xfId="0" applyFill="1" applyBorder="1" applyAlignment="1" applyProtection="1">
      <alignment horizontal="center" vertical="center"/>
      <protection locked="0"/>
    </xf>
    <xf numFmtId="0" fontId="21" fillId="27" borderId="5" xfId="0" applyFont="1" applyFill="1" applyBorder="1" applyAlignment="1">
      <alignment horizontal="center" vertical="center"/>
    </xf>
    <xf numFmtId="0" fontId="21" fillId="27" borderId="6" xfId="0" applyFont="1" applyFill="1" applyBorder="1" applyAlignment="1">
      <alignment horizontal="center" vertical="center"/>
    </xf>
    <xf numFmtId="0" fontId="21" fillId="27" borderId="7" xfId="0" applyFont="1" applyFill="1" applyBorder="1" applyAlignment="1">
      <alignment horizontal="center" vertical="center"/>
    </xf>
    <xf numFmtId="0" fontId="0" fillId="2" borderId="5" xfId="0" applyFill="1" applyBorder="1" applyAlignment="1">
      <alignment horizontal="center"/>
    </xf>
    <xf numFmtId="0" fontId="0" fillId="2" borderId="6" xfId="0" applyFill="1" applyBorder="1" applyAlignment="1">
      <alignment horizontal="center"/>
    </xf>
    <xf numFmtId="0" fontId="0" fillId="2" borderId="7" xfId="0" applyFill="1" applyBorder="1" applyAlignment="1">
      <alignment horizontal="center"/>
    </xf>
    <xf numFmtId="0" fontId="20" fillId="27" borderId="5" xfId="0" applyFont="1" applyFill="1" applyBorder="1" applyAlignment="1">
      <alignment horizontal="center" vertical="center"/>
    </xf>
    <xf numFmtId="0" fontId="20" fillId="27" borderId="6" xfId="0" applyFont="1" applyFill="1" applyBorder="1" applyAlignment="1">
      <alignment horizontal="center" vertical="center"/>
    </xf>
    <xf numFmtId="0" fontId="20" fillId="27" borderId="7" xfId="0" applyFont="1" applyFill="1" applyBorder="1" applyAlignment="1">
      <alignment horizontal="center" vertical="center"/>
    </xf>
    <xf numFmtId="0" fontId="22" fillId="27" borderId="5" xfId="0" applyFont="1" applyFill="1" applyBorder="1" applyAlignment="1">
      <alignment horizontal="center" vertical="center"/>
    </xf>
    <xf numFmtId="0" fontId="22" fillId="27" borderId="6" xfId="0" applyFont="1" applyFill="1" applyBorder="1" applyAlignment="1">
      <alignment horizontal="center" vertical="center"/>
    </xf>
    <xf numFmtId="0" fontId="22" fillId="27" borderId="7" xfId="0" applyFont="1" applyFill="1" applyBorder="1" applyAlignment="1">
      <alignment horizontal="center" vertical="center"/>
    </xf>
  </cellXfs>
  <cellStyles count="2">
    <cellStyle name="Currency 2" xfId="1" xr:uid="{105B8581-9A45-45E7-A508-F12577FA4D8B}"/>
    <cellStyle name="Normal" xfId="0" builtinId="0"/>
  </cellStyles>
  <dxfs count="53"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</dxfs>
  <tableStyles count="0" defaultTableStyle="TableStyleMedium2" defaultPivotStyle="PivotStyleLight16"/>
  <colors>
    <mruColors>
      <color rgb="FFDDC98F"/>
      <color rgb="FFFFFC8D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heetMetadata" Target="metadata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0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2" Type="http://schemas.openxmlformats.org/officeDocument/2006/relationships/image" Target="../media/image2.jpeg"/><Relationship Id="rId1" Type="http://schemas.openxmlformats.org/officeDocument/2006/relationships/image" Target="../media/image1.jpe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1.png"/><Relationship Id="rId13" Type="http://schemas.openxmlformats.org/officeDocument/2006/relationships/image" Target="../media/image26.png"/><Relationship Id="rId18" Type="http://schemas.openxmlformats.org/officeDocument/2006/relationships/image" Target="../media/image31.png"/><Relationship Id="rId3" Type="http://schemas.openxmlformats.org/officeDocument/2006/relationships/image" Target="../media/image16.png"/><Relationship Id="rId21" Type="http://schemas.openxmlformats.org/officeDocument/2006/relationships/image" Target="../media/image34.png"/><Relationship Id="rId7" Type="http://schemas.openxmlformats.org/officeDocument/2006/relationships/image" Target="../media/image20.png"/><Relationship Id="rId12" Type="http://schemas.openxmlformats.org/officeDocument/2006/relationships/image" Target="../media/image25.png"/><Relationship Id="rId17" Type="http://schemas.openxmlformats.org/officeDocument/2006/relationships/image" Target="../media/image30.png"/><Relationship Id="rId25" Type="http://schemas.openxmlformats.org/officeDocument/2006/relationships/image" Target="../media/image38.jpeg"/><Relationship Id="rId2" Type="http://schemas.openxmlformats.org/officeDocument/2006/relationships/image" Target="../media/image15.png"/><Relationship Id="rId16" Type="http://schemas.openxmlformats.org/officeDocument/2006/relationships/image" Target="../media/image29.png"/><Relationship Id="rId20" Type="http://schemas.openxmlformats.org/officeDocument/2006/relationships/image" Target="../media/image33.png"/><Relationship Id="rId1" Type="http://schemas.openxmlformats.org/officeDocument/2006/relationships/image" Target="../media/image14.jpeg"/><Relationship Id="rId6" Type="http://schemas.openxmlformats.org/officeDocument/2006/relationships/image" Target="../media/image19.png"/><Relationship Id="rId11" Type="http://schemas.openxmlformats.org/officeDocument/2006/relationships/image" Target="../media/image24.png"/><Relationship Id="rId24" Type="http://schemas.openxmlformats.org/officeDocument/2006/relationships/image" Target="../media/image37.png"/><Relationship Id="rId5" Type="http://schemas.openxmlformats.org/officeDocument/2006/relationships/image" Target="../media/image18.png"/><Relationship Id="rId15" Type="http://schemas.openxmlformats.org/officeDocument/2006/relationships/image" Target="../media/image28.png"/><Relationship Id="rId23" Type="http://schemas.openxmlformats.org/officeDocument/2006/relationships/image" Target="../media/image36.png"/><Relationship Id="rId10" Type="http://schemas.openxmlformats.org/officeDocument/2006/relationships/image" Target="../media/image23.png"/><Relationship Id="rId19" Type="http://schemas.openxmlformats.org/officeDocument/2006/relationships/image" Target="../media/image32.png"/><Relationship Id="rId4" Type="http://schemas.openxmlformats.org/officeDocument/2006/relationships/image" Target="../media/image17.png"/><Relationship Id="rId9" Type="http://schemas.openxmlformats.org/officeDocument/2006/relationships/image" Target="../media/image22.png"/><Relationship Id="rId14" Type="http://schemas.openxmlformats.org/officeDocument/2006/relationships/image" Target="../media/image27.jpeg"/><Relationship Id="rId22" Type="http://schemas.openxmlformats.org/officeDocument/2006/relationships/image" Target="../media/image35.png"/></Relationships>
</file>

<file path=xl/drawings/_rels/drawing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51.png"/><Relationship Id="rId18" Type="http://schemas.openxmlformats.org/officeDocument/2006/relationships/image" Target="../media/image56.png"/><Relationship Id="rId26" Type="http://schemas.openxmlformats.org/officeDocument/2006/relationships/image" Target="../media/image64.png"/><Relationship Id="rId39" Type="http://schemas.openxmlformats.org/officeDocument/2006/relationships/image" Target="../media/image77.png"/><Relationship Id="rId21" Type="http://schemas.openxmlformats.org/officeDocument/2006/relationships/image" Target="../media/image59.png"/><Relationship Id="rId34" Type="http://schemas.openxmlformats.org/officeDocument/2006/relationships/image" Target="../media/image72.png"/><Relationship Id="rId7" Type="http://schemas.openxmlformats.org/officeDocument/2006/relationships/image" Target="../media/image45.png"/><Relationship Id="rId12" Type="http://schemas.openxmlformats.org/officeDocument/2006/relationships/image" Target="../media/image50.png"/><Relationship Id="rId17" Type="http://schemas.openxmlformats.org/officeDocument/2006/relationships/image" Target="../media/image55.png"/><Relationship Id="rId25" Type="http://schemas.openxmlformats.org/officeDocument/2006/relationships/image" Target="../media/image63.png"/><Relationship Id="rId33" Type="http://schemas.openxmlformats.org/officeDocument/2006/relationships/image" Target="../media/image71.png"/><Relationship Id="rId38" Type="http://schemas.openxmlformats.org/officeDocument/2006/relationships/image" Target="../media/image76.png"/><Relationship Id="rId2" Type="http://schemas.openxmlformats.org/officeDocument/2006/relationships/image" Target="../media/image40.jpeg"/><Relationship Id="rId16" Type="http://schemas.openxmlformats.org/officeDocument/2006/relationships/image" Target="../media/image54.png"/><Relationship Id="rId20" Type="http://schemas.openxmlformats.org/officeDocument/2006/relationships/image" Target="../media/image58.png"/><Relationship Id="rId29" Type="http://schemas.openxmlformats.org/officeDocument/2006/relationships/image" Target="../media/image67.png"/><Relationship Id="rId1" Type="http://schemas.openxmlformats.org/officeDocument/2006/relationships/image" Target="../media/image39.jpeg"/><Relationship Id="rId6" Type="http://schemas.openxmlformats.org/officeDocument/2006/relationships/image" Target="../media/image44.png"/><Relationship Id="rId11" Type="http://schemas.openxmlformats.org/officeDocument/2006/relationships/image" Target="../media/image49.png"/><Relationship Id="rId24" Type="http://schemas.openxmlformats.org/officeDocument/2006/relationships/image" Target="../media/image62.png"/><Relationship Id="rId32" Type="http://schemas.openxmlformats.org/officeDocument/2006/relationships/image" Target="../media/image70.png"/><Relationship Id="rId37" Type="http://schemas.openxmlformats.org/officeDocument/2006/relationships/image" Target="../media/image75.png"/><Relationship Id="rId5" Type="http://schemas.openxmlformats.org/officeDocument/2006/relationships/image" Target="../media/image43.png"/><Relationship Id="rId15" Type="http://schemas.openxmlformats.org/officeDocument/2006/relationships/image" Target="../media/image53.png"/><Relationship Id="rId23" Type="http://schemas.openxmlformats.org/officeDocument/2006/relationships/image" Target="../media/image61.png"/><Relationship Id="rId28" Type="http://schemas.openxmlformats.org/officeDocument/2006/relationships/image" Target="../media/image66.png"/><Relationship Id="rId36" Type="http://schemas.openxmlformats.org/officeDocument/2006/relationships/image" Target="../media/image74.png"/><Relationship Id="rId10" Type="http://schemas.openxmlformats.org/officeDocument/2006/relationships/image" Target="../media/image48.png"/><Relationship Id="rId19" Type="http://schemas.openxmlformats.org/officeDocument/2006/relationships/image" Target="../media/image57.png"/><Relationship Id="rId31" Type="http://schemas.openxmlformats.org/officeDocument/2006/relationships/image" Target="../media/image69.jpeg"/><Relationship Id="rId4" Type="http://schemas.openxmlformats.org/officeDocument/2006/relationships/image" Target="../media/image42.png"/><Relationship Id="rId9" Type="http://schemas.openxmlformats.org/officeDocument/2006/relationships/image" Target="../media/image47.png"/><Relationship Id="rId14" Type="http://schemas.openxmlformats.org/officeDocument/2006/relationships/image" Target="../media/image52.png"/><Relationship Id="rId22" Type="http://schemas.openxmlformats.org/officeDocument/2006/relationships/image" Target="../media/image60.png"/><Relationship Id="rId27" Type="http://schemas.openxmlformats.org/officeDocument/2006/relationships/image" Target="../media/image65.png"/><Relationship Id="rId30" Type="http://schemas.openxmlformats.org/officeDocument/2006/relationships/image" Target="../media/image68.png"/><Relationship Id="rId35" Type="http://schemas.openxmlformats.org/officeDocument/2006/relationships/image" Target="../media/image73.png"/><Relationship Id="rId8" Type="http://schemas.openxmlformats.org/officeDocument/2006/relationships/image" Target="../media/image46.png"/><Relationship Id="rId3" Type="http://schemas.openxmlformats.org/officeDocument/2006/relationships/image" Target="../media/image41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80.png"/><Relationship Id="rId2" Type="http://schemas.openxmlformats.org/officeDocument/2006/relationships/image" Target="../media/image79.png"/><Relationship Id="rId1" Type="http://schemas.openxmlformats.org/officeDocument/2006/relationships/image" Target="../media/image78.jpeg"/><Relationship Id="rId4" Type="http://schemas.openxmlformats.org/officeDocument/2006/relationships/image" Target="../media/image81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89.png"/><Relationship Id="rId13" Type="http://schemas.openxmlformats.org/officeDocument/2006/relationships/image" Target="../media/image94.jpeg"/><Relationship Id="rId3" Type="http://schemas.openxmlformats.org/officeDocument/2006/relationships/image" Target="../media/image84.png"/><Relationship Id="rId7" Type="http://schemas.openxmlformats.org/officeDocument/2006/relationships/image" Target="../media/image88.png"/><Relationship Id="rId12" Type="http://schemas.openxmlformats.org/officeDocument/2006/relationships/image" Target="../media/image93.jpeg"/><Relationship Id="rId2" Type="http://schemas.openxmlformats.org/officeDocument/2006/relationships/image" Target="../media/image83.png"/><Relationship Id="rId1" Type="http://schemas.openxmlformats.org/officeDocument/2006/relationships/image" Target="../media/image82.jpeg"/><Relationship Id="rId6" Type="http://schemas.openxmlformats.org/officeDocument/2006/relationships/image" Target="../media/image87.png"/><Relationship Id="rId11" Type="http://schemas.openxmlformats.org/officeDocument/2006/relationships/image" Target="../media/image92.jpeg"/><Relationship Id="rId5" Type="http://schemas.openxmlformats.org/officeDocument/2006/relationships/image" Target="../media/image86.png"/><Relationship Id="rId10" Type="http://schemas.openxmlformats.org/officeDocument/2006/relationships/image" Target="../media/image91.png"/><Relationship Id="rId4" Type="http://schemas.openxmlformats.org/officeDocument/2006/relationships/image" Target="../media/image85.png"/><Relationship Id="rId9" Type="http://schemas.openxmlformats.org/officeDocument/2006/relationships/image" Target="../media/image90.png"/><Relationship Id="rId14" Type="http://schemas.openxmlformats.org/officeDocument/2006/relationships/image" Target="../media/image95.jpe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3.jpeg"/><Relationship Id="rId3" Type="http://schemas.openxmlformats.org/officeDocument/2006/relationships/image" Target="../media/image98.jpeg"/><Relationship Id="rId7" Type="http://schemas.openxmlformats.org/officeDocument/2006/relationships/image" Target="../media/image102.jpeg"/><Relationship Id="rId2" Type="http://schemas.openxmlformats.org/officeDocument/2006/relationships/image" Target="../media/image97.jpeg"/><Relationship Id="rId1" Type="http://schemas.openxmlformats.org/officeDocument/2006/relationships/image" Target="../media/image96.jpeg"/><Relationship Id="rId6" Type="http://schemas.openxmlformats.org/officeDocument/2006/relationships/image" Target="../media/image101.jpeg"/><Relationship Id="rId5" Type="http://schemas.openxmlformats.org/officeDocument/2006/relationships/image" Target="../media/image100.jpeg"/><Relationship Id="rId4" Type="http://schemas.openxmlformats.org/officeDocument/2006/relationships/image" Target="../media/image99.jpeg"/><Relationship Id="rId9" Type="http://schemas.openxmlformats.org/officeDocument/2006/relationships/image" Target="../media/image104.jpe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2.jpeg"/><Relationship Id="rId13" Type="http://schemas.openxmlformats.org/officeDocument/2006/relationships/image" Target="../media/image117.jpeg"/><Relationship Id="rId18" Type="http://schemas.openxmlformats.org/officeDocument/2006/relationships/image" Target="../media/image122.jpeg"/><Relationship Id="rId3" Type="http://schemas.openxmlformats.org/officeDocument/2006/relationships/image" Target="../media/image107.jpeg"/><Relationship Id="rId21" Type="http://schemas.openxmlformats.org/officeDocument/2006/relationships/image" Target="../media/image125.jpeg"/><Relationship Id="rId7" Type="http://schemas.openxmlformats.org/officeDocument/2006/relationships/image" Target="../media/image111.jpeg"/><Relationship Id="rId12" Type="http://schemas.openxmlformats.org/officeDocument/2006/relationships/image" Target="../media/image116.jpeg"/><Relationship Id="rId17" Type="http://schemas.openxmlformats.org/officeDocument/2006/relationships/image" Target="../media/image121.jpeg"/><Relationship Id="rId2" Type="http://schemas.openxmlformats.org/officeDocument/2006/relationships/image" Target="../media/image106.jpeg"/><Relationship Id="rId16" Type="http://schemas.openxmlformats.org/officeDocument/2006/relationships/image" Target="../media/image120.jpeg"/><Relationship Id="rId20" Type="http://schemas.openxmlformats.org/officeDocument/2006/relationships/image" Target="../media/image124.jpeg"/><Relationship Id="rId1" Type="http://schemas.openxmlformats.org/officeDocument/2006/relationships/image" Target="../media/image105.jpeg"/><Relationship Id="rId6" Type="http://schemas.openxmlformats.org/officeDocument/2006/relationships/image" Target="../media/image110.jpeg"/><Relationship Id="rId11" Type="http://schemas.openxmlformats.org/officeDocument/2006/relationships/image" Target="../media/image115.jpeg"/><Relationship Id="rId5" Type="http://schemas.openxmlformats.org/officeDocument/2006/relationships/image" Target="../media/image109.jpeg"/><Relationship Id="rId15" Type="http://schemas.openxmlformats.org/officeDocument/2006/relationships/image" Target="../media/image119.jpeg"/><Relationship Id="rId23" Type="http://schemas.openxmlformats.org/officeDocument/2006/relationships/image" Target="../media/image127.jpeg"/><Relationship Id="rId10" Type="http://schemas.openxmlformats.org/officeDocument/2006/relationships/image" Target="../media/image114.jpeg"/><Relationship Id="rId19" Type="http://schemas.openxmlformats.org/officeDocument/2006/relationships/image" Target="../media/image123.jpeg"/><Relationship Id="rId4" Type="http://schemas.openxmlformats.org/officeDocument/2006/relationships/image" Target="../media/image108.jpeg"/><Relationship Id="rId9" Type="http://schemas.openxmlformats.org/officeDocument/2006/relationships/image" Target="../media/image113.jpeg"/><Relationship Id="rId14" Type="http://schemas.openxmlformats.org/officeDocument/2006/relationships/image" Target="../media/image118.jpeg"/><Relationship Id="rId22" Type="http://schemas.openxmlformats.org/officeDocument/2006/relationships/image" Target="../media/image126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75339</xdr:colOff>
      <xdr:row>1</xdr:row>
      <xdr:rowOff>32288</xdr:rowOff>
    </xdr:from>
    <xdr:to>
      <xdr:col>19</xdr:col>
      <xdr:colOff>901544</xdr:colOff>
      <xdr:row>1</xdr:row>
      <xdr:rowOff>4026323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3ACF2D9C-7A7E-C532-48D4-AB52D81940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5339" y="1121979"/>
          <a:ext cx="19774291" cy="3994035"/>
        </a:xfrm>
        <a:prstGeom prst="rect">
          <a:avLst/>
        </a:prstGeom>
      </xdr:spPr>
    </xdr:pic>
    <xdr:clientData/>
  </xdr:twoCellAnchor>
  <xdr:twoCellAnchor editAs="oneCell">
    <xdr:from>
      <xdr:col>0</xdr:col>
      <xdr:colOff>65369</xdr:colOff>
      <xdr:row>5</xdr:row>
      <xdr:rowOff>56030</xdr:rowOff>
    </xdr:from>
    <xdr:to>
      <xdr:col>0</xdr:col>
      <xdr:colOff>1512795</xdr:colOff>
      <xdr:row>5</xdr:row>
      <xdr:rowOff>1021144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90472F4D-BD29-8D0F-1F85-5CB3E8E318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5369" y="7199780"/>
          <a:ext cx="1447426" cy="965114"/>
        </a:xfrm>
        <a:prstGeom prst="rect">
          <a:avLst/>
        </a:prstGeom>
      </xdr:spPr>
    </xdr:pic>
    <xdr:clientData/>
  </xdr:twoCellAnchor>
  <xdr:twoCellAnchor editAs="oneCell">
    <xdr:from>
      <xdr:col>0</xdr:col>
      <xdr:colOff>95307</xdr:colOff>
      <xdr:row>7</xdr:row>
      <xdr:rowOff>93419</xdr:rowOff>
    </xdr:from>
    <xdr:to>
      <xdr:col>0</xdr:col>
      <xdr:colOff>1522727</xdr:colOff>
      <xdr:row>7</xdr:row>
      <xdr:rowOff>1046891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EA28B55B-E7F2-8AE9-710F-D2C282AF3B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5307" y="8417068"/>
          <a:ext cx="1427420" cy="953472"/>
        </a:xfrm>
        <a:prstGeom prst="rect">
          <a:avLst/>
        </a:prstGeom>
      </xdr:spPr>
    </xdr:pic>
    <xdr:clientData/>
  </xdr:twoCellAnchor>
  <xdr:twoCellAnchor editAs="oneCell">
    <xdr:from>
      <xdr:col>0</xdr:col>
      <xdr:colOff>148625</xdr:colOff>
      <xdr:row>8</xdr:row>
      <xdr:rowOff>65445</xdr:rowOff>
    </xdr:from>
    <xdr:to>
      <xdr:col>0</xdr:col>
      <xdr:colOff>1440865</xdr:colOff>
      <xdr:row>8</xdr:row>
      <xdr:rowOff>1029730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7ECEDB70-8284-0482-9409-DC6BC2A640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48625" y="9481751"/>
          <a:ext cx="1292240" cy="964285"/>
        </a:xfrm>
        <a:prstGeom prst="rect">
          <a:avLst/>
        </a:prstGeom>
      </xdr:spPr>
    </xdr:pic>
    <xdr:clientData/>
  </xdr:twoCellAnchor>
  <xdr:twoCellAnchor editAs="oneCell">
    <xdr:from>
      <xdr:col>0</xdr:col>
      <xdr:colOff>98455</xdr:colOff>
      <xdr:row>9</xdr:row>
      <xdr:rowOff>83236</xdr:rowOff>
    </xdr:from>
    <xdr:to>
      <xdr:col>0</xdr:col>
      <xdr:colOff>1540928</xdr:colOff>
      <xdr:row>9</xdr:row>
      <xdr:rowOff>1041171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F42630C9-442B-EFE2-12A2-29A106A655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8455" y="10592200"/>
          <a:ext cx="1442473" cy="957935"/>
        </a:xfrm>
        <a:prstGeom prst="rect">
          <a:avLst/>
        </a:prstGeom>
      </xdr:spPr>
    </xdr:pic>
    <xdr:clientData/>
  </xdr:twoCellAnchor>
  <xdr:twoCellAnchor editAs="oneCell">
    <xdr:from>
      <xdr:col>0</xdr:col>
      <xdr:colOff>99769</xdr:colOff>
      <xdr:row>10</xdr:row>
      <xdr:rowOff>93420</xdr:rowOff>
    </xdr:from>
    <xdr:to>
      <xdr:col>0</xdr:col>
      <xdr:colOff>1498828</xdr:colOff>
      <xdr:row>10</xdr:row>
      <xdr:rowOff>1026126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993F7FD2-CD30-38B7-D3A9-3CB0C4C54C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99769" y="11695042"/>
          <a:ext cx="1399059" cy="932706"/>
        </a:xfrm>
        <a:prstGeom prst="rect">
          <a:avLst/>
        </a:prstGeom>
      </xdr:spPr>
    </xdr:pic>
    <xdr:clientData/>
  </xdr:twoCellAnchor>
  <xdr:twoCellAnchor editAs="oneCell">
    <xdr:from>
      <xdr:col>0</xdr:col>
      <xdr:colOff>80663</xdr:colOff>
      <xdr:row>11</xdr:row>
      <xdr:rowOff>66705</xdr:rowOff>
    </xdr:from>
    <xdr:to>
      <xdr:col>0</xdr:col>
      <xdr:colOff>1502626</xdr:colOff>
      <xdr:row>11</xdr:row>
      <xdr:rowOff>1024011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E4BB4468-2511-3915-7334-40ABC45C8B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0663" y="12760984"/>
          <a:ext cx="1421963" cy="957306"/>
        </a:xfrm>
        <a:prstGeom prst="rect">
          <a:avLst/>
        </a:prstGeom>
      </xdr:spPr>
    </xdr:pic>
    <xdr:clientData/>
  </xdr:twoCellAnchor>
  <xdr:twoCellAnchor editAs="oneCell">
    <xdr:from>
      <xdr:col>0</xdr:col>
      <xdr:colOff>99771</xdr:colOff>
      <xdr:row>12</xdr:row>
      <xdr:rowOff>64817</xdr:rowOff>
    </xdr:from>
    <xdr:to>
      <xdr:col>0</xdr:col>
      <xdr:colOff>1535655</xdr:colOff>
      <xdr:row>12</xdr:row>
      <xdr:rowOff>1024010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927638C6-08F6-CB12-13A8-644D071F9E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9771" y="13851754"/>
          <a:ext cx="1435884" cy="959193"/>
        </a:xfrm>
        <a:prstGeom prst="rect">
          <a:avLst/>
        </a:prstGeom>
      </xdr:spPr>
    </xdr:pic>
    <xdr:clientData/>
  </xdr:twoCellAnchor>
  <xdr:twoCellAnchor editAs="oneCell">
    <xdr:from>
      <xdr:col>0</xdr:col>
      <xdr:colOff>158236</xdr:colOff>
      <xdr:row>13</xdr:row>
      <xdr:rowOff>105491</xdr:rowOff>
    </xdr:from>
    <xdr:to>
      <xdr:col>0</xdr:col>
      <xdr:colOff>1530610</xdr:colOff>
      <xdr:row>13</xdr:row>
      <xdr:rowOff>1024009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397A9BEB-ACF2-624C-D5C5-52849F00B0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58236" y="14985086"/>
          <a:ext cx="1372374" cy="918518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15</xdr:row>
      <xdr:rowOff>31751</xdr:rowOff>
    </xdr:from>
    <xdr:to>
      <xdr:col>0</xdr:col>
      <xdr:colOff>1538717</xdr:colOff>
      <xdr:row>15</xdr:row>
      <xdr:rowOff>1028701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704B1A03-5236-9391-CB64-3FC2B7CD8A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8100" y="16656051"/>
          <a:ext cx="1500617" cy="996950"/>
        </a:xfrm>
        <a:prstGeom prst="rect">
          <a:avLst/>
        </a:prstGeom>
      </xdr:spPr>
    </xdr:pic>
    <xdr:clientData/>
  </xdr:twoCellAnchor>
  <xdr:twoCellAnchor editAs="oneCell">
    <xdr:from>
      <xdr:col>0</xdr:col>
      <xdr:colOff>112470</xdr:colOff>
      <xdr:row>16</xdr:row>
      <xdr:rowOff>94050</xdr:rowOff>
    </xdr:from>
    <xdr:to>
      <xdr:col>0</xdr:col>
      <xdr:colOff>1517180</xdr:colOff>
      <xdr:row>16</xdr:row>
      <xdr:rowOff>1035452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5B8D9EB7-8B9C-C591-78AC-C92969A406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12470" y="17811122"/>
          <a:ext cx="1404710" cy="941402"/>
        </a:xfrm>
        <a:prstGeom prst="rect">
          <a:avLst/>
        </a:prstGeom>
      </xdr:spPr>
    </xdr:pic>
    <xdr:clientData/>
  </xdr:twoCellAnchor>
  <xdr:twoCellAnchor editAs="oneCell">
    <xdr:from>
      <xdr:col>0</xdr:col>
      <xdr:colOff>44450</xdr:colOff>
      <xdr:row>17</xdr:row>
      <xdr:rowOff>38100</xdr:rowOff>
    </xdr:from>
    <xdr:to>
      <xdr:col>0</xdr:col>
      <xdr:colOff>1517650</xdr:colOff>
      <xdr:row>17</xdr:row>
      <xdr:rowOff>1015009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4DC92BF4-BDEC-5BFD-12EE-F02BA0416C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4450" y="18846800"/>
          <a:ext cx="1473200" cy="976909"/>
        </a:xfrm>
        <a:prstGeom prst="rect">
          <a:avLst/>
        </a:prstGeom>
      </xdr:spPr>
    </xdr:pic>
    <xdr:clientData/>
  </xdr:twoCellAnchor>
  <xdr:twoCellAnchor editAs="oneCell">
    <xdr:from>
      <xdr:col>0</xdr:col>
      <xdr:colOff>69850</xdr:colOff>
      <xdr:row>19</xdr:row>
      <xdr:rowOff>57150</xdr:rowOff>
    </xdr:from>
    <xdr:to>
      <xdr:col>0</xdr:col>
      <xdr:colOff>1567886</xdr:colOff>
      <xdr:row>19</xdr:row>
      <xdr:rowOff>1054100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D9B9A341-98FA-6A7D-4DFE-D98C058FA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69850" y="20612100"/>
          <a:ext cx="1498036" cy="996950"/>
        </a:xfrm>
        <a:prstGeom prst="rect">
          <a:avLst/>
        </a:prstGeom>
      </xdr:spPr>
    </xdr:pic>
    <xdr:clientData/>
  </xdr:twoCellAnchor>
  <xdr:twoCellAnchor editAs="oneCell">
    <xdr:from>
      <xdr:col>0</xdr:col>
      <xdr:colOff>44450</xdr:colOff>
      <xdr:row>20</xdr:row>
      <xdr:rowOff>50800</xdr:rowOff>
    </xdr:from>
    <xdr:to>
      <xdr:col>0</xdr:col>
      <xdr:colOff>1517650</xdr:colOff>
      <xdr:row>20</xdr:row>
      <xdr:rowOff>1027709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E1643C47-2227-2633-F3B7-0872023661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4450" y="21697950"/>
          <a:ext cx="1473200" cy="976909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52431</xdr:colOff>
      <xdr:row>5</xdr:row>
      <xdr:rowOff>46605</xdr:rowOff>
    </xdr:from>
    <xdr:to>
      <xdr:col>0</xdr:col>
      <xdr:colOff>1548272</xdr:colOff>
      <xdr:row>5</xdr:row>
      <xdr:rowOff>1048622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7C1076BA-2C81-3225-2163-C9599AB445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2431" y="7130642"/>
          <a:ext cx="1495841" cy="1002017"/>
        </a:xfrm>
        <a:prstGeom prst="rect">
          <a:avLst/>
        </a:prstGeom>
      </xdr:spPr>
    </xdr:pic>
    <xdr:clientData/>
  </xdr:twoCellAnchor>
  <xdr:twoCellAnchor editAs="oneCell">
    <xdr:from>
      <xdr:col>0</xdr:col>
      <xdr:colOff>87385</xdr:colOff>
      <xdr:row>7</xdr:row>
      <xdr:rowOff>69908</xdr:rowOff>
    </xdr:from>
    <xdr:to>
      <xdr:col>0</xdr:col>
      <xdr:colOff>1561284</xdr:colOff>
      <xdr:row>7</xdr:row>
      <xdr:rowOff>1058027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758E460D-AE42-E6DB-1A26-F8405CB33F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7385" y="8324908"/>
          <a:ext cx="1473899" cy="988119"/>
        </a:xfrm>
        <a:prstGeom prst="rect">
          <a:avLst/>
        </a:prstGeom>
      </xdr:spPr>
    </xdr:pic>
    <xdr:clientData/>
  </xdr:twoCellAnchor>
  <xdr:twoCellAnchor editAs="oneCell">
    <xdr:from>
      <xdr:col>0</xdr:col>
      <xdr:colOff>64082</xdr:colOff>
      <xdr:row>8</xdr:row>
      <xdr:rowOff>58257</xdr:rowOff>
    </xdr:from>
    <xdr:to>
      <xdr:col>0</xdr:col>
      <xdr:colOff>1578761</xdr:colOff>
      <xdr:row>8</xdr:row>
      <xdr:rowOff>1077752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B5C8C380-512B-C5B2-588A-130AED7756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4082" y="9402661"/>
          <a:ext cx="1514679" cy="1019495"/>
        </a:xfrm>
        <a:prstGeom prst="rect">
          <a:avLst/>
        </a:prstGeom>
      </xdr:spPr>
    </xdr:pic>
    <xdr:clientData/>
  </xdr:twoCellAnchor>
  <xdr:twoCellAnchor editAs="oneCell">
    <xdr:from>
      <xdr:col>0</xdr:col>
      <xdr:colOff>113474</xdr:colOff>
      <xdr:row>9</xdr:row>
      <xdr:rowOff>47683</xdr:rowOff>
    </xdr:from>
    <xdr:to>
      <xdr:col>0</xdr:col>
      <xdr:colOff>1525380</xdr:colOff>
      <xdr:row>9</xdr:row>
      <xdr:rowOff>990836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D0645926-9A83-DBB3-A9BE-14458796F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13474" y="10594205"/>
          <a:ext cx="1411906" cy="943153"/>
        </a:xfrm>
        <a:prstGeom prst="rect">
          <a:avLst/>
        </a:prstGeom>
      </xdr:spPr>
    </xdr:pic>
    <xdr:clientData/>
  </xdr:twoCellAnchor>
  <xdr:twoCellAnchor editAs="oneCell">
    <xdr:from>
      <xdr:col>0</xdr:col>
      <xdr:colOff>58257</xdr:colOff>
      <xdr:row>10</xdr:row>
      <xdr:rowOff>58257</xdr:rowOff>
    </xdr:from>
    <xdr:to>
      <xdr:col>0</xdr:col>
      <xdr:colOff>1543909</xdr:colOff>
      <xdr:row>10</xdr:row>
      <xdr:rowOff>1054450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62C42EA2-CD39-2EFD-B908-259766B261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8257" y="11581468"/>
          <a:ext cx="1485652" cy="996193"/>
        </a:xfrm>
        <a:prstGeom prst="rect">
          <a:avLst/>
        </a:prstGeom>
      </xdr:spPr>
    </xdr:pic>
    <xdr:clientData/>
  </xdr:twoCellAnchor>
  <xdr:twoCellAnchor editAs="oneCell">
    <xdr:from>
      <xdr:col>0</xdr:col>
      <xdr:colOff>155964</xdr:colOff>
      <xdr:row>11</xdr:row>
      <xdr:rowOff>97074</xdr:rowOff>
    </xdr:from>
    <xdr:to>
      <xdr:col>0</xdr:col>
      <xdr:colOff>1490869</xdr:colOff>
      <xdr:row>11</xdr:row>
      <xdr:rowOff>997481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B2B4C692-3F48-4081-FF4E-A2A8F4C69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55964" y="12824683"/>
          <a:ext cx="1334905" cy="900407"/>
        </a:xfrm>
        <a:prstGeom prst="rect">
          <a:avLst/>
        </a:prstGeom>
      </xdr:spPr>
    </xdr:pic>
    <xdr:clientData/>
  </xdr:twoCellAnchor>
  <xdr:twoCellAnchor editAs="oneCell">
    <xdr:from>
      <xdr:col>0</xdr:col>
      <xdr:colOff>118857</xdr:colOff>
      <xdr:row>12</xdr:row>
      <xdr:rowOff>97074</xdr:rowOff>
    </xdr:from>
    <xdr:to>
      <xdr:col>0</xdr:col>
      <xdr:colOff>1497956</xdr:colOff>
      <xdr:row>12</xdr:row>
      <xdr:rowOff>1014620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5476C702-F502-A435-8767-9079C51486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18857" y="13915226"/>
          <a:ext cx="1379099" cy="917546"/>
        </a:xfrm>
        <a:prstGeom prst="rect">
          <a:avLst/>
        </a:prstGeom>
      </xdr:spPr>
    </xdr:pic>
    <xdr:clientData/>
  </xdr:twoCellAnchor>
  <xdr:twoCellAnchor editAs="oneCell">
    <xdr:from>
      <xdr:col>0</xdr:col>
      <xdr:colOff>136334</xdr:colOff>
      <xdr:row>13</xdr:row>
      <xdr:rowOff>77444</xdr:rowOff>
    </xdr:from>
    <xdr:to>
      <xdr:col>0</xdr:col>
      <xdr:colOff>1566793</xdr:colOff>
      <xdr:row>13</xdr:row>
      <xdr:rowOff>1031083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EE2A8E39-69A3-0D22-0B11-4D96EF6F9F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36334" y="14986140"/>
          <a:ext cx="1430459" cy="953639"/>
        </a:xfrm>
        <a:prstGeom prst="rect">
          <a:avLst/>
        </a:prstGeom>
      </xdr:spPr>
    </xdr:pic>
    <xdr:clientData/>
  </xdr:twoCellAnchor>
  <xdr:twoCellAnchor editAs="oneCell">
    <xdr:from>
      <xdr:col>0</xdr:col>
      <xdr:colOff>125758</xdr:colOff>
      <xdr:row>14</xdr:row>
      <xdr:rowOff>97075</xdr:rowOff>
    </xdr:from>
    <xdr:to>
      <xdr:col>0</xdr:col>
      <xdr:colOff>1483967</xdr:colOff>
      <xdr:row>14</xdr:row>
      <xdr:rowOff>1013201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B3463D42-BF44-6D21-EC71-6E5D2D99A7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25758" y="16096314"/>
          <a:ext cx="1358209" cy="916126"/>
        </a:xfrm>
        <a:prstGeom prst="rect">
          <a:avLst/>
        </a:prstGeom>
      </xdr:spPr>
    </xdr:pic>
    <xdr:clientData/>
  </xdr:twoCellAnchor>
  <xdr:twoCellAnchor editAs="oneCell">
    <xdr:from>
      <xdr:col>0</xdr:col>
      <xdr:colOff>167614</xdr:colOff>
      <xdr:row>15</xdr:row>
      <xdr:rowOff>97075</xdr:rowOff>
    </xdr:from>
    <xdr:to>
      <xdr:col>0</xdr:col>
      <xdr:colOff>1512465</xdr:colOff>
      <xdr:row>15</xdr:row>
      <xdr:rowOff>1000815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1BFDDB86-0836-8FC9-A4D6-00B651371D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67614" y="17186858"/>
          <a:ext cx="1344851" cy="903740"/>
        </a:xfrm>
        <a:prstGeom prst="rect">
          <a:avLst/>
        </a:prstGeom>
      </xdr:spPr>
    </xdr:pic>
    <xdr:clientData/>
  </xdr:twoCellAnchor>
  <xdr:twoCellAnchor editAs="oneCell">
    <xdr:from>
      <xdr:col>0</xdr:col>
      <xdr:colOff>124684</xdr:colOff>
      <xdr:row>16</xdr:row>
      <xdr:rowOff>70542</xdr:rowOff>
    </xdr:from>
    <xdr:to>
      <xdr:col>0</xdr:col>
      <xdr:colOff>1509741</xdr:colOff>
      <xdr:row>16</xdr:row>
      <xdr:rowOff>993913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7963E620-8A88-EF63-D74B-0CD67C4049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24684" y="18250868"/>
          <a:ext cx="1385057" cy="923371"/>
        </a:xfrm>
        <a:prstGeom prst="rect">
          <a:avLst/>
        </a:prstGeom>
      </xdr:spPr>
    </xdr:pic>
    <xdr:clientData/>
  </xdr:twoCellAnchor>
  <xdr:twoCellAnchor editAs="oneCell">
    <xdr:from>
      <xdr:col>0</xdr:col>
      <xdr:colOff>64083</xdr:colOff>
      <xdr:row>17</xdr:row>
      <xdr:rowOff>40781</xdr:rowOff>
    </xdr:from>
    <xdr:to>
      <xdr:col>0</xdr:col>
      <xdr:colOff>1537982</xdr:colOff>
      <xdr:row>17</xdr:row>
      <xdr:rowOff>1031241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D0802D92-8B83-F206-DA0B-37905F255A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4083" y="19189818"/>
          <a:ext cx="1473899" cy="990460"/>
        </a:xfrm>
        <a:prstGeom prst="rect">
          <a:avLst/>
        </a:prstGeom>
      </xdr:spPr>
    </xdr:pic>
    <xdr:clientData/>
  </xdr:twoCellAnchor>
  <xdr:twoCellAnchor editAs="oneCell">
    <xdr:from>
      <xdr:col>0</xdr:col>
      <xdr:colOff>64083</xdr:colOff>
      <xdr:row>18</xdr:row>
      <xdr:rowOff>52432</xdr:rowOff>
    </xdr:from>
    <xdr:to>
      <xdr:col>0</xdr:col>
      <xdr:colOff>1537983</xdr:colOff>
      <xdr:row>18</xdr:row>
      <xdr:rowOff>1041097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C32E6F2E-F5F9-6B20-19FC-E4EE464A92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64083" y="20290872"/>
          <a:ext cx="1473900" cy="988665"/>
        </a:xfrm>
        <a:prstGeom prst="rect">
          <a:avLst/>
        </a:prstGeom>
      </xdr:spPr>
    </xdr:pic>
    <xdr:clientData/>
  </xdr:twoCellAnchor>
  <xdr:twoCellAnchor editAs="oneCell">
    <xdr:from>
      <xdr:col>0</xdr:col>
      <xdr:colOff>62153</xdr:colOff>
      <xdr:row>20</xdr:row>
      <xdr:rowOff>52386</xdr:rowOff>
    </xdr:from>
    <xdr:to>
      <xdr:col>0</xdr:col>
      <xdr:colOff>1556846</xdr:colOff>
      <xdr:row>20</xdr:row>
      <xdr:rowOff>1055483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77BE9A0A-7D73-2422-715C-4B55775008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62153" y="22106212"/>
          <a:ext cx="1494693" cy="1003097"/>
        </a:xfrm>
        <a:prstGeom prst="rect">
          <a:avLst/>
        </a:prstGeom>
      </xdr:spPr>
    </xdr:pic>
    <xdr:clientData/>
  </xdr:twoCellAnchor>
  <xdr:twoCellAnchor editAs="oneCell">
    <xdr:from>
      <xdr:col>0</xdr:col>
      <xdr:colOff>83737</xdr:colOff>
      <xdr:row>22</xdr:row>
      <xdr:rowOff>78815</xdr:rowOff>
    </xdr:from>
    <xdr:to>
      <xdr:col>0</xdr:col>
      <xdr:colOff>1477065</xdr:colOff>
      <xdr:row>22</xdr:row>
      <xdr:rowOff>1007701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62D4D695-8621-0CFC-1C91-F0734861A5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83737" y="23394358"/>
          <a:ext cx="1393328" cy="928886"/>
        </a:xfrm>
        <a:prstGeom prst="rect">
          <a:avLst/>
        </a:prstGeom>
      </xdr:spPr>
    </xdr:pic>
    <xdr:clientData/>
  </xdr:twoCellAnchor>
  <xdr:twoCellAnchor editAs="oneCell">
    <xdr:from>
      <xdr:col>0</xdr:col>
      <xdr:colOff>54148</xdr:colOff>
      <xdr:row>23</xdr:row>
      <xdr:rowOff>49225</xdr:rowOff>
    </xdr:from>
    <xdr:to>
      <xdr:col>0</xdr:col>
      <xdr:colOff>1525970</xdr:colOff>
      <xdr:row>23</xdr:row>
      <xdr:rowOff>1028694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6DCEC053-6D1E-056E-404C-83884B73D8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4148" y="24361357"/>
          <a:ext cx="1471822" cy="979469"/>
        </a:xfrm>
        <a:prstGeom prst="rect">
          <a:avLst/>
        </a:prstGeom>
      </xdr:spPr>
    </xdr:pic>
    <xdr:clientData/>
  </xdr:twoCellAnchor>
  <xdr:twoCellAnchor editAs="oneCell">
    <xdr:from>
      <xdr:col>0</xdr:col>
      <xdr:colOff>39380</xdr:colOff>
      <xdr:row>24</xdr:row>
      <xdr:rowOff>39381</xdr:rowOff>
    </xdr:from>
    <xdr:to>
      <xdr:col>0</xdr:col>
      <xdr:colOff>1525969</xdr:colOff>
      <xdr:row>24</xdr:row>
      <xdr:rowOff>1028677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81170B20-2779-2549-5944-CA2537E2D7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39380" y="25444303"/>
          <a:ext cx="1486589" cy="989296"/>
        </a:xfrm>
        <a:prstGeom prst="rect">
          <a:avLst/>
        </a:prstGeom>
      </xdr:spPr>
    </xdr:pic>
    <xdr:clientData/>
  </xdr:twoCellAnchor>
  <xdr:twoCellAnchor editAs="oneCell">
    <xdr:from>
      <xdr:col>0</xdr:col>
      <xdr:colOff>78760</xdr:colOff>
      <xdr:row>25</xdr:row>
      <xdr:rowOff>49225</xdr:rowOff>
    </xdr:from>
    <xdr:to>
      <xdr:col>0</xdr:col>
      <xdr:colOff>1498570</xdr:colOff>
      <xdr:row>25</xdr:row>
      <xdr:rowOff>1004186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EF41F451-C747-5352-929E-CA9D12736F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78760" y="26546938"/>
          <a:ext cx="1419810" cy="954961"/>
        </a:xfrm>
        <a:prstGeom prst="rect">
          <a:avLst/>
        </a:prstGeom>
      </xdr:spPr>
    </xdr:pic>
    <xdr:clientData/>
  </xdr:twoCellAnchor>
  <xdr:twoCellAnchor editAs="oneCell">
    <xdr:from>
      <xdr:col>0</xdr:col>
      <xdr:colOff>73837</xdr:colOff>
      <xdr:row>26</xdr:row>
      <xdr:rowOff>49225</xdr:rowOff>
    </xdr:from>
    <xdr:to>
      <xdr:col>0</xdr:col>
      <xdr:colOff>1488405</xdr:colOff>
      <xdr:row>26</xdr:row>
      <xdr:rowOff>1004186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7B59D15-6D14-05D3-38C7-6E425228B9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73837" y="27639729"/>
          <a:ext cx="1414568" cy="954961"/>
        </a:xfrm>
        <a:prstGeom prst="rect">
          <a:avLst/>
        </a:prstGeom>
      </xdr:spPr>
    </xdr:pic>
    <xdr:clientData/>
  </xdr:twoCellAnchor>
  <xdr:twoCellAnchor editAs="oneCell">
    <xdr:from>
      <xdr:col>0</xdr:col>
      <xdr:colOff>44302</xdr:colOff>
      <xdr:row>27</xdr:row>
      <xdr:rowOff>49223</xdr:rowOff>
    </xdr:from>
    <xdr:to>
      <xdr:col>0</xdr:col>
      <xdr:colOff>1491512</xdr:colOff>
      <xdr:row>27</xdr:row>
      <xdr:rowOff>1015716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36BC3769-FB30-F8B2-8E5A-584BBA6D11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4302" y="28732518"/>
          <a:ext cx="1447210" cy="966493"/>
        </a:xfrm>
        <a:prstGeom prst="rect">
          <a:avLst/>
        </a:prstGeom>
      </xdr:spPr>
    </xdr:pic>
    <xdr:clientData/>
  </xdr:twoCellAnchor>
  <xdr:twoCellAnchor editAs="oneCell">
    <xdr:from>
      <xdr:col>0</xdr:col>
      <xdr:colOff>106422</xdr:colOff>
      <xdr:row>28</xdr:row>
      <xdr:rowOff>108403</xdr:rowOff>
    </xdr:from>
    <xdr:to>
      <xdr:col>0</xdr:col>
      <xdr:colOff>1470163</xdr:colOff>
      <xdr:row>28</xdr:row>
      <xdr:rowOff>1029052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C6FE83D5-9BAB-FD69-CEC0-D2562A6ED2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06422" y="29967207"/>
          <a:ext cx="1363741" cy="920649"/>
        </a:xfrm>
        <a:prstGeom prst="rect">
          <a:avLst/>
        </a:prstGeom>
      </xdr:spPr>
    </xdr:pic>
    <xdr:clientData/>
  </xdr:twoCellAnchor>
  <xdr:twoCellAnchor editAs="oneCell">
    <xdr:from>
      <xdr:col>0</xdr:col>
      <xdr:colOff>94598</xdr:colOff>
      <xdr:row>29</xdr:row>
      <xdr:rowOff>75870</xdr:rowOff>
    </xdr:from>
    <xdr:to>
      <xdr:col>0</xdr:col>
      <xdr:colOff>1525381</xdr:colOff>
      <xdr:row>29</xdr:row>
      <xdr:rowOff>1038121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410DDC03-D812-7121-136A-793E484AC2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94598" y="31025218"/>
          <a:ext cx="1430783" cy="962251"/>
        </a:xfrm>
        <a:prstGeom prst="rect">
          <a:avLst/>
        </a:prstGeom>
      </xdr:spPr>
    </xdr:pic>
    <xdr:clientData/>
  </xdr:twoCellAnchor>
  <xdr:twoCellAnchor editAs="oneCell">
    <xdr:from>
      <xdr:col>0</xdr:col>
      <xdr:colOff>44303</xdr:colOff>
      <xdr:row>30</xdr:row>
      <xdr:rowOff>34458</xdr:rowOff>
    </xdr:from>
    <xdr:to>
      <xdr:col>0</xdr:col>
      <xdr:colOff>1525970</xdr:colOff>
      <xdr:row>30</xdr:row>
      <xdr:rowOff>1030931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03D9882E-DC36-86B1-3D4C-1CD33A2641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4303" y="31996125"/>
          <a:ext cx="1481667" cy="996473"/>
        </a:xfrm>
        <a:prstGeom prst="rect">
          <a:avLst/>
        </a:prstGeom>
      </xdr:spPr>
    </xdr:pic>
    <xdr:clientData/>
  </xdr:twoCellAnchor>
  <xdr:twoCellAnchor editAs="oneCell">
    <xdr:from>
      <xdr:col>0</xdr:col>
      <xdr:colOff>104444</xdr:colOff>
      <xdr:row>31</xdr:row>
      <xdr:rowOff>77849</xdr:rowOff>
    </xdr:from>
    <xdr:to>
      <xdr:col>0</xdr:col>
      <xdr:colOff>1497208</xdr:colOff>
      <xdr:row>31</xdr:row>
      <xdr:rowOff>1014619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FFBC1DD4-B2EE-23DD-74BA-AB69F83B62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04444" y="33208284"/>
          <a:ext cx="1392764" cy="936770"/>
        </a:xfrm>
        <a:prstGeom prst="rect">
          <a:avLst/>
        </a:prstGeom>
      </xdr:spPr>
    </xdr:pic>
    <xdr:clientData/>
  </xdr:twoCellAnchor>
  <xdr:twoCellAnchor editAs="oneCell">
    <xdr:from>
      <xdr:col>0</xdr:col>
      <xdr:colOff>114612</xdr:colOff>
      <xdr:row>33</xdr:row>
      <xdr:rowOff>51148</xdr:rowOff>
    </xdr:from>
    <xdr:to>
      <xdr:col>0</xdr:col>
      <xdr:colOff>1532512</xdr:colOff>
      <xdr:row>33</xdr:row>
      <xdr:rowOff>999435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3064C033-4940-44BC-AA96-AA35108503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14612" y="34860191"/>
          <a:ext cx="1417900" cy="948287"/>
        </a:xfrm>
        <a:prstGeom prst="rect">
          <a:avLst/>
        </a:prstGeom>
      </xdr:spPr>
    </xdr:pic>
    <xdr:clientData/>
  </xdr:twoCellAnchor>
  <xdr:twoCellAnchor editAs="oneCell">
    <xdr:from>
      <xdr:col>0</xdr:col>
      <xdr:colOff>107205</xdr:colOff>
      <xdr:row>35</xdr:row>
      <xdr:rowOff>57560</xdr:rowOff>
    </xdr:from>
    <xdr:to>
      <xdr:col>0</xdr:col>
      <xdr:colOff>1623329</xdr:colOff>
      <xdr:row>35</xdr:row>
      <xdr:rowOff>1066239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ABF77576-2244-4B49-8745-6D9ECBC1F4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07205" y="35998560"/>
          <a:ext cx="1516124" cy="1008679"/>
        </a:xfrm>
        <a:prstGeom prst="rect">
          <a:avLst/>
        </a:prstGeom>
      </xdr:spPr>
    </xdr:pic>
    <xdr:clientData/>
  </xdr:twoCellAnchor>
  <xdr:twoCellAnchor editAs="oneCell">
    <xdr:from>
      <xdr:col>0</xdr:col>
      <xdr:colOff>112127</xdr:colOff>
      <xdr:row>36</xdr:row>
      <xdr:rowOff>62481</xdr:rowOff>
    </xdr:from>
    <xdr:to>
      <xdr:col>0</xdr:col>
      <xdr:colOff>1583949</xdr:colOff>
      <xdr:row>36</xdr:row>
      <xdr:rowOff>1039880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CDE8DC50-E6E2-4E84-926C-78918ED26B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12127" y="37096785"/>
          <a:ext cx="1471822" cy="977399"/>
        </a:xfrm>
        <a:prstGeom prst="rect">
          <a:avLst/>
        </a:prstGeom>
      </xdr:spPr>
    </xdr:pic>
    <xdr:clientData/>
  </xdr:twoCellAnchor>
  <xdr:twoCellAnchor editAs="oneCell">
    <xdr:from>
      <xdr:col>0</xdr:col>
      <xdr:colOff>97359</xdr:colOff>
      <xdr:row>37</xdr:row>
      <xdr:rowOff>52637</xdr:rowOff>
    </xdr:from>
    <xdr:to>
      <xdr:col>0</xdr:col>
      <xdr:colOff>1583948</xdr:colOff>
      <xdr:row>37</xdr:row>
      <xdr:rowOff>1039862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2834F2E5-0DC6-4362-8338-F1779AB1C9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97359" y="38180246"/>
          <a:ext cx="1486589" cy="987225"/>
        </a:xfrm>
        <a:prstGeom prst="rect">
          <a:avLst/>
        </a:prstGeom>
      </xdr:spPr>
    </xdr:pic>
    <xdr:clientData/>
  </xdr:twoCellAnchor>
  <xdr:twoCellAnchor editAs="oneCell">
    <xdr:from>
      <xdr:col>0</xdr:col>
      <xdr:colOff>136739</xdr:colOff>
      <xdr:row>38</xdr:row>
      <xdr:rowOff>62481</xdr:rowOff>
    </xdr:from>
    <xdr:to>
      <xdr:col>0</xdr:col>
      <xdr:colOff>1556549</xdr:colOff>
      <xdr:row>38</xdr:row>
      <xdr:rowOff>1015371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FD43A6AB-49BC-46FE-ADF5-4B126A8EA5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36739" y="39283394"/>
          <a:ext cx="1419810" cy="952890"/>
        </a:xfrm>
        <a:prstGeom prst="rect">
          <a:avLst/>
        </a:prstGeom>
      </xdr:spPr>
    </xdr:pic>
    <xdr:clientData/>
  </xdr:twoCellAnchor>
  <xdr:twoCellAnchor editAs="oneCell">
    <xdr:from>
      <xdr:col>0</xdr:col>
      <xdr:colOff>131816</xdr:colOff>
      <xdr:row>39</xdr:row>
      <xdr:rowOff>62481</xdr:rowOff>
    </xdr:from>
    <xdr:to>
      <xdr:col>0</xdr:col>
      <xdr:colOff>1546384</xdr:colOff>
      <xdr:row>39</xdr:row>
      <xdr:rowOff>1015372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66E57F63-B11E-4CC0-91A2-0A55234E2A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31816" y="40376698"/>
          <a:ext cx="1414568" cy="952891"/>
        </a:xfrm>
        <a:prstGeom prst="rect">
          <a:avLst/>
        </a:prstGeom>
      </xdr:spPr>
    </xdr:pic>
    <xdr:clientData/>
  </xdr:twoCellAnchor>
  <xdr:twoCellAnchor editAs="oneCell">
    <xdr:from>
      <xdr:col>0</xdr:col>
      <xdr:colOff>102281</xdr:colOff>
      <xdr:row>40</xdr:row>
      <xdr:rowOff>62479</xdr:rowOff>
    </xdr:from>
    <xdr:to>
      <xdr:col>0</xdr:col>
      <xdr:colOff>1549491</xdr:colOff>
      <xdr:row>40</xdr:row>
      <xdr:rowOff>1026901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9E4B54AC-1BC5-4C39-803E-4943ECF0C8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2281" y="41470001"/>
          <a:ext cx="1447210" cy="964422"/>
        </a:xfrm>
        <a:prstGeom prst="rect">
          <a:avLst/>
        </a:prstGeom>
      </xdr:spPr>
    </xdr:pic>
    <xdr:clientData/>
  </xdr:twoCellAnchor>
  <xdr:twoCellAnchor editAs="oneCell">
    <xdr:from>
      <xdr:col>0</xdr:col>
      <xdr:colOff>102281</xdr:colOff>
      <xdr:row>41</xdr:row>
      <xdr:rowOff>52637</xdr:rowOff>
    </xdr:from>
    <xdr:to>
      <xdr:col>0</xdr:col>
      <xdr:colOff>1603638</xdr:colOff>
      <xdr:row>41</xdr:row>
      <xdr:rowOff>1064118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E263D514-69D6-4565-8A71-A421579B5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02281" y="42553463"/>
          <a:ext cx="1501357" cy="1011481"/>
        </a:xfrm>
        <a:prstGeom prst="rect">
          <a:avLst/>
        </a:prstGeom>
      </xdr:spPr>
    </xdr:pic>
    <xdr:clientData/>
  </xdr:twoCellAnchor>
  <xdr:twoCellAnchor editAs="oneCell">
    <xdr:from>
      <xdr:col>0</xdr:col>
      <xdr:colOff>97359</xdr:colOff>
      <xdr:row>42</xdr:row>
      <xdr:rowOff>47713</xdr:rowOff>
    </xdr:from>
    <xdr:to>
      <xdr:col>0</xdr:col>
      <xdr:colOff>1603638</xdr:colOff>
      <xdr:row>42</xdr:row>
      <xdr:rowOff>1058668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AD5A5F2F-621D-44B7-B274-174DCFDD0E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97359" y="43641843"/>
          <a:ext cx="1506279" cy="1010955"/>
        </a:xfrm>
        <a:prstGeom prst="rect">
          <a:avLst/>
        </a:prstGeom>
      </xdr:spPr>
    </xdr:pic>
    <xdr:clientData/>
  </xdr:twoCellAnchor>
  <xdr:twoCellAnchor editAs="oneCell">
    <xdr:from>
      <xdr:col>0</xdr:col>
      <xdr:colOff>102282</xdr:colOff>
      <xdr:row>43</xdr:row>
      <xdr:rowOff>47714</xdr:rowOff>
    </xdr:from>
    <xdr:to>
      <xdr:col>0</xdr:col>
      <xdr:colOff>1583949</xdr:colOff>
      <xdr:row>43</xdr:row>
      <xdr:rowOff>1042116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F4A5598A-368E-4A8F-9F03-77A1EF087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02282" y="44735149"/>
          <a:ext cx="1481667" cy="994402"/>
        </a:xfrm>
        <a:prstGeom prst="rect">
          <a:avLst/>
        </a:prstGeom>
      </xdr:spPr>
    </xdr:pic>
    <xdr:clientData/>
  </xdr:twoCellAnchor>
  <xdr:twoCellAnchor editAs="oneCell">
    <xdr:from>
      <xdr:col>0</xdr:col>
      <xdr:colOff>127911</xdr:colOff>
      <xdr:row>44</xdr:row>
      <xdr:rowOff>63497</xdr:rowOff>
    </xdr:from>
    <xdr:to>
      <xdr:col>0</xdr:col>
      <xdr:colOff>1555175</xdr:colOff>
      <xdr:row>44</xdr:row>
      <xdr:rowOff>1021522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8B236708-E5E6-44A9-9127-CE896001F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27911" y="45873225"/>
          <a:ext cx="1427264" cy="958025"/>
        </a:xfrm>
        <a:prstGeom prst="rect">
          <a:avLst/>
        </a:prstGeom>
      </xdr:spPr>
    </xdr:pic>
    <xdr:clientData/>
  </xdr:twoCellAnchor>
  <xdr:twoCellAnchor editAs="oneCell">
    <xdr:from>
      <xdr:col>0</xdr:col>
      <xdr:colOff>61452</xdr:colOff>
      <xdr:row>1</xdr:row>
      <xdr:rowOff>48093</xdr:rowOff>
    </xdr:from>
    <xdr:to>
      <xdr:col>19</xdr:col>
      <xdr:colOff>915985</xdr:colOff>
      <xdr:row>1</xdr:row>
      <xdr:rowOff>4037641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0BB817AC-3A04-B904-99AD-D19F827B8D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61452" y="1114414"/>
          <a:ext cx="19975701" cy="3989548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56987</xdr:colOff>
      <xdr:row>1</xdr:row>
      <xdr:rowOff>48846</xdr:rowOff>
    </xdr:from>
    <xdr:to>
      <xdr:col>19</xdr:col>
      <xdr:colOff>924733</xdr:colOff>
      <xdr:row>1</xdr:row>
      <xdr:rowOff>4030869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A0B5CE63-EAAA-D09A-2F9B-2D6C571B81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6987" y="1125585"/>
          <a:ext cx="19972963" cy="3982023"/>
        </a:xfrm>
        <a:prstGeom prst="rect">
          <a:avLst/>
        </a:prstGeom>
      </xdr:spPr>
    </xdr:pic>
    <xdr:clientData/>
  </xdr:twoCellAnchor>
  <xdr:twoCellAnchor editAs="oneCell">
    <xdr:from>
      <xdr:col>0</xdr:col>
      <xdr:colOff>43420</xdr:colOff>
      <xdr:row>5</xdr:row>
      <xdr:rowOff>43419</xdr:rowOff>
    </xdr:from>
    <xdr:to>
      <xdr:col>0</xdr:col>
      <xdr:colOff>1516772</xdr:colOff>
      <xdr:row>5</xdr:row>
      <xdr:rowOff>1032837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960E649E-B6B7-229C-1E2C-D8A07E47C5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3420" y="7202094"/>
          <a:ext cx="1473352" cy="989418"/>
        </a:xfrm>
        <a:prstGeom prst="rect">
          <a:avLst/>
        </a:prstGeom>
      </xdr:spPr>
    </xdr:pic>
    <xdr:clientData/>
  </xdr:twoCellAnchor>
  <xdr:twoCellAnchor editAs="oneCell">
    <xdr:from>
      <xdr:col>0</xdr:col>
      <xdr:colOff>59701</xdr:colOff>
      <xdr:row>7</xdr:row>
      <xdr:rowOff>54274</xdr:rowOff>
    </xdr:from>
    <xdr:to>
      <xdr:col>0</xdr:col>
      <xdr:colOff>1533226</xdr:colOff>
      <xdr:row>7</xdr:row>
      <xdr:rowOff>1036624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A49B18C4-7861-32A0-29DE-F7686A1EDD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701" y="8379830"/>
          <a:ext cx="1473525" cy="982350"/>
        </a:xfrm>
        <a:prstGeom prst="rect">
          <a:avLst/>
        </a:prstGeom>
      </xdr:spPr>
    </xdr:pic>
    <xdr:clientData/>
  </xdr:twoCellAnchor>
  <xdr:twoCellAnchor editAs="oneCell">
    <xdr:from>
      <xdr:col>0</xdr:col>
      <xdr:colOff>129779</xdr:colOff>
      <xdr:row>8</xdr:row>
      <xdr:rowOff>112697</xdr:rowOff>
    </xdr:from>
    <xdr:to>
      <xdr:col>0</xdr:col>
      <xdr:colOff>1512795</xdr:colOff>
      <xdr:row>8</xdr:row>
      <xdr:rowOff>1034708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96CBD5E-B54E-AE72-EAC7-963AD0F574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29779" y="9519413"/>
          <a:ext cx="1383016" cy="922011"/>
        </a:xfrm>
        <a:prstGeom prst="rect">
          <a:avLst/>
        </a:prstGeom>
      </xdr:spPr>
    </xdr:pic>
    <xdr:clientData/>
  </xdr:twoCellAnchor>
  <xdr:twoCellAnchor editAs="oneCell">
    <xdr:from>
      <xdr:col>0</xdr:col>
      <xdr:colOff>43419</xdr:colOff>
      <xdr:row>9</xdr:row>
      <xdr:rowOff>48846</xdr:rowOff>
    </xdr:from>
    <xdr:to>
      <xdr:col>0</xdr:col>
      <xdr:colOff>1541369</xdr:colOff>
      <xdr:row>9</xdr:row>
      <xdr:rowOff>1047479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59FB1244-C583-A389-FF3A-6E7FBF0089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3419" y="10556196"/>
          <a:ext cx="1497950" cy="998633"/>
        </a:xfrm>
        <a:prstGeom prst="rect">
          <a:avLst/>
        </a:prstGeom>
      </xdr:spPr>
    </xdr:pic>
    <xdr:clientData/>
  </xdr:twoCellAnchor>
  <xdr:twoCellAnchor editAs="oneCell">
    <xdr:from>
      <xdr:col>0</xdr:col>
      <xdr:colOff>115093</xdr:colOff>
      <xdr:row>10</xdr:row>
      <xdr:rowOff>94821</xdr:rowOff>
    </xdr:from>
    <xdr:to>
      <xdr:col>0</xdr:col>
      <xdr:colOff>1533438</xdr:colOff>
      <xdr:row>10</xdr:row>
      <xdr:rowOff>1033432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BD214D39-D780-3CA5-B143-DADD663768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15093" y="11680458"/>
          <a:ext cx="1418345" cy="938611"/>
        </a:xfrm>
        <a:prstGeom prst="rect">
          <a:avLst/>
        </a:prstGeom>
      </xdr:spPr>
    </xdr:pic>
    <xdr:clientData/>
  </xdr:twoCellAnchor>
  <xdr:twoCellAnchor editAs="oneCell">
    <xdr:from>
      <xdr:col>0</xdr:col>
      <xdr:colOff>78537</xdr:colOff>
      <xdr:row>11</xdr:row>
      <xdr:rowOff>66087</xdr:rowOff>
    </xdr:from>
    <xdr:to>
      <xdr:col>0</xdr:col>
      <xdr:colOff>1527341</xdr:colOff>
      <xdr:row>11</xdr:row>
      <xdr:rowOff>1020981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25F15F35-EB05-E3AE-D6ED-9E89ED8DD5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8537" y="12741185"/>
          <a:ext cx="1448804" cy="954894"/>
        </a:xfrm>
        <a:prstGeom prst="rect">
          <a:avLst/>
        </a:prstGeom>
      </xdr:spPr>
    </xdr:pic>
    <xdr:clientData/>
  </xdr:twoCellAnchor>
  <xdr:twoCellAnchor editAs="oneCell">
    <xdr:from>
      <xdr:col>0</xdr:col>
      <xdr:colOff>48846</xdr:colOff>
      <xdr:row>12</xdr:row>
      <xdr:rowOff>48846</xdr:rowOff>
    </xdr:from>
    <xdr:to>
      <xdr:col>0</xdr:col>
      <xdr:colOff>1579359</xdr:colOff>
      <xdr:row>12</xdr:row>
      <xdr:rowOff>1067270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612A1E66-F5B6-F041-8DC3-DA71867348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8846" y="13828889"/>
          <a:ext cx="1530513" cy="1018424"/>
        </a:xfrm>
        <a:prstGeom prst="rect">
          <a:avLst/>
        </a:prstGeom>
      </xdr:spPr>
    </xdr:pic>
    <xdr:clientData/>
  </xdr:twoCellAnchor>
  <xdr:twoCellAnchor editAs="oneCell">
    <xdr:from>
      <xdr:col>0</xdr:col>
      <xdr:colOff>117327</xdr:colOff>
      <xdr:row>13</xdr:row>
      <xdr:rowOff>94023</xdr:rowOff>
    </xdr:from>
    <xdr:to>
      <xdr:col>0</xdr:col>
      <xdr:colOff>1489089</xdr:colOff>
      <xdr:row>13</xdr:row>
      <xdr:rowOff>1008531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E6A1D7F1-7D21-A0F2-3B05-3E908889A0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17327" y="14948043"/>
          <a:ext cx="1371762" cy="914508"/>
        </a:xfrm>
        <a:prstGeom prst="rect">
          <a:avLst/>
        </a:prstGeom>
      </xdr:spPr>
    </xdr:pic>
    <xdr:clientData/>
  </xdr:twoCellAnchor>
  <xdr:twoCellAnchor editAs="oneCell">
    <xdr:from>
      <xdr:col>0</xdr:col>
      <xdr:colOff>59702</xdr:colOff>
      <xdr:row>14</xdr:row>
      <xdr:rowOff>43420</xdr:rowOff>
    </xdr:from>
    <xdr:to>
      <xdr:col>0</xdr:col>
      <xdr:colOff>1568746</xdr:colOff>
      <xdr:row>14</xdr:row>
      <xdr:rowOff>1042052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21D53432-2FDF-3226-87E5-6A7D9A246C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9702" y="16005258"/>
          <a:ext cx="1509044" cy="998632"/>
        </a:xfrm>
        <a:prstGeom prst="rect">
          <a:avLst/>
        </a:prstGeom>
      </xdr:spPr>
    </xdr:pic>
    <xdr:clientData/>
  </xdr:twoCellAnchor>
  <xdr:twoCellAnchor editAs="oneCell">
    <xdr:from>
      <xdr:col>0</xdr:col>
      <xdr:colOff>65128</xdr:colOff>
      <xdr:row>15</xdr:row>
      <xdr:rowOff>65128</xdr:rowOff>
    </xdr:from>
    <xdr:to>
      <xdr:col>0</xdr:col>
      <xdr:colOff>1584786</xdr:colOff>
      <xdr:row>15</xdr:row>
      <xdr:rowOff>1066721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251379B2-5393-23A8-9DA1-31B0B95DDF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65128" y="17117863"/>
          <a:ext cx="1519658" cy="1001593"/>
        </a:xfrm>
        <a:prstGeom prst="rect">
          <a:avLst/>
        </a:prstGeom>
      </xdr:spPr>
    </xdr:pic>
    <xdr:clientData/>
  </xdr:twoCellAnchor>
  <xdr:twoCellAnchor editAs="oneCell">
    <xdr:from>
      <xdr:col>0</xdr:col>
      <xdr:colOff>59700</xdr:colOff>
      <xdr:row>16</xdr:row>
      <xdr:rowOff>48846</xdr:rowOff>
    </xdr:from>
    <xdr:to>
      <xdr:col>0</xdr:col>
      <xdr:colOff>1584785</xdr:colOff>
      <xdr:row>16</xdr:row>
      <xdr:rowOff>1069349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6B420245-667E-029C-01A8-AFA7672C61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9700" y="18192478"/>
          <a:ext cx="1525085" cy="1020503"/>
        </a:xfrm>
        <a:prstGeom prst="rect">
          <a:avLst/>
        </a:prstGeom>
      </xdr:spPr>
    </xdr:pic>
    <xdr:clientData/>
  </xdr:twoCellAnchor>
  <xdr:twoCellAnchor editAs="oneCell">
    <xdr:from>
      <xdr:col>0</xdr:col>
      <xdr:colOff>75984</xdr:colOff>
      <xdr:row>17</xdr:row>
      <xdr:rowOff>54273</xdr:rowOff>
    </xdr:from>
    <xdr:to>
      <xdr:col>0</xdr:col>
      <xdr:colOff>1546796</xdr:colOff>
      <xdr:row>17</xdr:row>
      <xdr:rowOff>1032971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FC8569CC-CD76-04D7-01DA-CAF642B080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5984" y="19288803"/>
          <a:ext cx="1470812" cy="978698"/>
        </a:xfrm>
        <a:prstGeom prst="rect">
          <a:avLst/>
        </a:prstGeom>
      </xdr:spPr>
    </xdr:pic>
    <xdr:clientData/>
  </xdr:twoCellAnchor>
  <xdr:twoCellAnchor editAs="oneCell">
    <xdr:from>
      <xdr:col>0</xdr:col>
      <xdr:colOff>105675</xdr:colOff>
      <xdr:row>18</xdr:row>
      <xdr:rowOff>74548</xdr:rowOff>
    </xdr:from>
    <xdr:to>
      <xdr:col>0</xdr:col>
      <xdr:colOff>1533435</xdr:colOff>
      <xdr:row>18</xdr:row>
      <xdr:rowOff>1020980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D97E094-0D10-79D9-9A98-CF894CCF62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5675" y="20375872"/>
          <a:ext cx="1427760" cy="946432"/>
        </a:xfrm>
        <a:prstGeom prst="rect">
          <a:avLst/>
        </a:prstGeom>
      </xdr:spPr>
    </xdr:pic>
    <xdr:clientData/>
  </xdr:twoCellAnchor>
  <xdr:twoCellAnchor editAs="oneCell">
    <xdr:from>
      <xdr:col>0</xdr:col>
      <xdr:colOff>65128</xdr:colOff>
      <xdr:row>19</xdr:row>
      <xdr:rowOff>54274</xdr:rowOff>
    </xdr:from>
    <xdr:to>
      <xdr:col>0</xdr:col>
      <xdr:colOff>1514231</xdr:colOff>
      <xdr:row>19</xdr:row>
      <xdr:rowOff>1020343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6ABD45D3-0FE4-668D-28E1-CD09B5216A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65128" y="21470599"/>
          <a:ext cx="1449103" cy="966069"/>
        </a:xfrm>
        <a:prstGeom prst="rect">
          <a:avLst/>
        </a:prstGeom>
      </xdr:spPr>
    </xdr:pic>
    <xdr:clientData/>
  </xdr:twoCellAnchor>
  <xdr:twoCellAnchor editAs="oneCell">
    <xdr:from>
      <xdr:col>0</xdr:col>
      <xdr:colOff>65129</xdr:colOff>
      <xdr:row>20</xdr:row>
      <xdr:rowOff>48846</xdr:rowOff>
    </xdr:from>
    <xdr:to>
      <xdr:col>0</xdr:col>
      <xdr:colOff>1535941</xdr:colOff>
      <xdr:row>20</xdr:row>
      <xdr:rowOff>1027544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4C439E08-AEE3-720D-33EA-EFF6EB5DE1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65129" y="22556068"/>
          <a:ext cx="1470812" cy="978698"/>
        </a:xfrm>
        <a:prstGeom prst="rect">
          <a:avLst/>
        </a:prstGeom>
      </xdr:spPr>
    </xdr:pic>
    <xdr:clientData/>
  </xdr:twoCellAnchor>
  <xdr:twoCellAnchor editAs="oneCell">
    <xdr:from>
      <xdr:col>0</xdr:col>
      <xdr:colOff>86839</xdr:colOff>
      <xdr:row>21</xdr:row>
      <xdr:rowOff>59701</xdr:rowOff>
    </xdr:from>
    <xdr:to>
      <xdr:col>0</xdr:col>
      <xdr:colOff>1503377</xdr:colOff>
      <xdr:row>21</xdr:row>
      <xdr:rowOff>1005783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4C45674F-7AF1-8F0A-1E9D-3BB7C438E1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6839" y="23657821"/>
          <a:ext cx="1416538" cy="946082"/>
        </a:xfrm>
        <a:prstGeom prst="rect">
          <a:avLst/>
        </a:prstGeom>
      </xdr:spPr>
    </xdr:pic>
    <xdr:clientData/>
  </xdr:twoCellAnchor>
  <xdr:twoCellAnchor editAs="oneCell">
    <xdr:from>
      <xdr:col>0</xdr:col>
      <xdr:colOff>92265</xdr:colOff>
      <xdr:row>22</xdr:row>
      <xdr:rowOff>65128</xdr:rowOff>
    </xdr:from>
    <xdr:to>
      <xdr:col>0</xdr:col>
      <xdr:colOff>1554980</xdr:colOff>
      <xdr:row>22</xdr:row>
      <xdr:rowOff>1042051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DF686CF7-4ABF-36C2-C1CD-BB85897271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92265" y="24754145"/>
          <a:ext cx="1462715" cy="976923"/>
        </a:xfrm>
        <a:prstGeom prst="rect">
          <a:avLst/>
        </a:prstGeom>
      </xdr:spPr>
    </xdr:pic>
    <xdr:clientData/>
  </xdr:twoCellAnchor>
  <xdr:twoCellAnchor editAs="oneCell">
    <xdr:from>
      <xdr:col>0</xdr:col>
      <xdr:colOff>118126</xdr:colOff>
      <xdr:row>23</xdr:row>
      <xdr:rowOff>89392</xdr:rowOff>
    </xdr:from>
    <xdr:to>
      <xdr:col>0</xdr:col>
      <xdr:colOff>1494118</xdr:colOff>
      <xdr:row>23</xdr:row>
      <xdr:rowOff>1008394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9E4D3C81-E7ED-67AA-62E5-A01CDA160B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18126" y="25838019"/>
          <a:ext cx="1375992" cy="919002"/>
        </a:xfrm>
        <a:prstGeom prst="rect">
          <a:avLst/>
        </a:prstGeom>
      </xdr:spPr>
    </xdr:pic>
    <xdr:clientData/>
  </xdr:twoCellAnchor>
  <xdr:twoCellAnchor editAs="oneCell">
    <xdr:from>
      <xdr:col>0</xdr:col>
      <xdr:colOff>43418</xdr:colOff>
      <xdr:row>24</xdr:row>
      <xdr:rowOff>37991</xdr:rowOff>
    </xdr:from>
    <xdr:to>
      <xdr:col>0</xdr:col>
      <xdr:colOff>1541367</xdr:colOff>
      <xdr:row>24</xdr:row>
      <xdr:rowOff>1034747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59B5C35D-F1EF-2515-7625-D383827BB2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3418" y="26908803"/>
          <a:ext cx="1497949" cy="996756"/>
        </a:xfrm>
        <a:prstGeom prst="rect">
          <a:avLst/>
        </a:prstGeom>
      </xdr:spPr>
    </xdr:pic>
    <xdr:clientData/>
  </xdr:twoCellAnchor>
  <xdr:twoCellAnchor editAs="oneCell">
    <xdr:from>
      <xdr:col>0</xdr:col>
      <xdr:colOff>65128</xdr:colOff>
      <xdr:row>25</xdr:row>
      <xdr:rowOff>48846</xdr:rowOff>
    </xdr:from>
    <xdr:to>
      <xdr:col>0</xdr:col>
      <xdr:colOff>1595641</xdr:colOff>
      <xdr:row>25</xdr:row>
      <xdr:rowOff>1073024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002D8DC6-CC97-57F4-002A-64FBA45D9E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65128" y="28010555"/>
          <a:ext cx="1530513" cy="1024178"/>
        </a:xfrm>
        <a:prstGeom prst="rect">
          <a:avLst/>
        </a:prstGeom>
      </xdr:spPr>
    </xdr:pic>
    <xdr:clientData/>
  </xdr:twoCellAnchor>
  <xdr:twoCellAnchor editAs="oneCell">
    <xdr:from>
      <xdr:col>0</xdr:col>
      <xdr:colOff>65128</xdr:colOff>
      <xdr:row>26</xdr:row>
      <xdr:rowOff>48847</xdr:rowOff>
    </xdr:from>
    <xdr:to>
      <xdr:col>0</xdr:col>
      <xdr:colOff>1514231</xdr:colOff>
      <xdr:row>26</xdr:row>
      <xdr:rowOff>1018507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7766AF39-F69B-AB7B-15F2-681A4BB170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65128" y="29101454"/>
          <a:ext cx="1449103" cy="969660"/>
        </a:xfrm>
        <a:prstGeom prst="rect">
          <a:avLst/>
        </a:prstGeom>
      </xdr:spPr>
    </xdr:pic>
    <xdr:clientData/>
  </xdr:twoCellAnchor>
  <xdr:twoCellAnchor editAs="oneCell">
    <xdr:from>
      <xdr:col>0</xdr:col>
      <xdr:colOff>104078</xdr:colOff>
      <xdr:row>27</xdr:row>
      <xdr:rowOff>75345</xdr:rowOff>
    </xdr:from>
    <xdr:to>
      <xdr:col>0</xdr:col>
      <xdr:colOff>1531472</xdr:colOff>
      <xdr:row>27</xdr:row>
      <xdr:rowOff>1030478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CCDE15BA-73A1-769E-F0CD-5515565C9D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04078" y="30181816"/>
          <a:ext cx="1427394" cy="955133"/>
        </a:xfrm>
        <a:prstGeom prst="rect">
          <a:avLst/>
        </a:prstGeom>
      </xdr:spPr>
    </xdr:pic>
    <xdr:clientData/>
  </xdr:twoCellAnchor>
  <xdr:twoCellAnchor editAs="oneCell">
    <xdr:from>
      <xdr:col>0</xdr:col>
      <xdr:colOff>103280</xdr:colOff>
      <xdr:row>28</xdr:row>
      <xdr:rowOff>55869</xdr:rowOff>
    </xdr:from>
    <xdr:to>
      <xdr:col>0</xdr:col>
      <xdr:colOff>1559113</xdr:colOff>
      <xdr:row>28</xdr:row>
      <xdr:rowOff>1033432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BB4F5B7E-7D95-C3D5-698B-F5497E3A06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03280" y="31251800"/>
          <a:ext cx="1455833" cy="977563"/>
        </a:xfrm>
        <a:prstGeom prst="rect">
          <a:avLst/>
        </a:prstGeom>
      </xdr:spPr>
    </xdr:pic>
    <xdr:clientData/>
  </xdr:twoCellAnchor>
  <xdr:twoCellAnchor editAs="oneCell">
    <xdr:from>
      <xdr:col>0</xdr:col>
      <xdr:colOff>81571</xdr:colOff>
      <xdr:row>29</xdr:row>
      <xdr:rowOff>58264</xdr:rowOff>
    </xdr:from>
    <xdr:to>
      <xdr:col>0</xdr:col>
      <xdr:colOff>1541656</xdr:colOff>
      <xdr:row>29</xdr:row>
      <xdr:rowOff>1033431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3FA29983-00AC-BA3C-87AC-5D73AF965D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81571" y="32343656"/>
          <a:ext cx="1460085" cy="975167"/>
        </a:xfrm>
        <a:prstGeom prst="rect">
          <a:avLst/>
        </a:prstGeom>
      </xdr:spPr>
    </xdr:pic>
    <xdr:clientData/>
  </xdr:twoCellAnchor>
  <xdr:twoCellAnchor editAs="oneCell">
    <xdr:from>
      <xdr:col>0</xdr:col>
      <xdr:colOff>63692</xdr:colOff>
      <xdr:row>30</xdr:row>
      <xdr:rowOff>52040</xdr:rowOff>
    </xdr:from>
    <xdr:to>
      <xdr:col>0</xdr:col>
      <xdr:colOff>1552700</xdr:colOff>
      <xdr:row>30</xdr:row>
      <xdr:rowOff>1033432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7C078872-A2DD-42E7-57CB-A587832DD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63692" y="33426893"/>
          <a:ext cx="1489008" cy="981392"/>
        </a:xfrm>
        <a:prstGeom prst="rect">
          <a:avLst/>
        </a:prstGeom>
      </xdr:spPr>
    </xdr:pic>
    <xdr:clientData/>
  </xdr:twoCellAnchor>
  <xdr:twoCellAnchor editAs="oneCell">
    <xdr:from>
      <xdr:col>0</xdr:col>
      <xdr:colOff>92424</xdr:colOff>
      <xdr:row>31</xdr:row>
      <xdr:rowOff>52039</xdr:rowOff>
    </xdr:from>
    <xdr:to>
      <xdr:col>0</xdr:col>
      <xdr:colOff>1552539</xdr:colOff>
      <xdr:row>31</xdr:row>
      <xdr:rowOff>1027206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85FD3290-C0F5-3C0E-FD7B-BB6DD95EB4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2424" y="34516353"/>
          <a:ext cx="1460115" cy="975167"/>
        </a:xfrm>
        <a:prstGeom prst="rect">
          <a:avLst/>
        </a:prstGeom>
      </xdr:spPr>
    </xdr:pic>
    <xdr:clientData/>
  </xdr:twoCellAnchor>
  <xdr:twoCellAnchor editAs="oneCell">
    <xdr:from>
      <xdr:col>0</xdr:col>
      <xdr:colOff>59700</xdr:colOff>
      <xdr:row>32</xdr:row>
      <xdr:rowOff>32565</xdr:rowOff>
    </xdr:from>
    <xdr:to>
      <xdr:col>0</xdr:col>
      <xdr:colOff>1546794</xdr:colOff>
      <xdr:row>32</xdr:row>
      <xdr:rowOff>1027647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C8AE65FB-84E3-ED57-74DE-3923A12B6B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9700" y="35630556"/>
          <a:ext cx="1487094" cy="995082"/>
        </a:xfrm>
        <a:prstGeom prst="rect">
          <a:avLst/>
        </a:prstGeom>
      </xdr:spPr>
    </xdr:pic>
    <xdr:clientData/>
  </xdr:twoCellAnchor>
  <xdr:twoCellAnchor editAs="oneCell">
    <xdr:from>
      <xdr:col>0</xdr:col>
      <xdr:colOff>101844</xdr:colOff>
      <xdr:row>33</xdr:row>
      <xdr:rowOff>101044</xdr:rowOff>
    </xdr:from>
    <xdr:to>
      <xdr:col>0</xdr:col>
      <xdr:colOff>1525246</xdr:colOff>
      <xdr:row>33</xdr:row>
      <xdr:rowOff>1039071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FA0A9559-03BA-CB9A-5107-12374A6102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01844" y="36744279"/>
          <a:ext cx="1423402" cy="938027"/>
        </a:xfrm>
        <a:prstGeom prst="rect">
          <a:avLst/>
        </a:prstGeom>
      </xdr:spPr>
    </xdr:pic>
    <xdr:clientData/>
  </xdr:twoCellAnchor>
  <xdr:twoCellAnchor editAs="oneCell">
    <xdr:from>
      <xdr:col>0</xdr:col>
      <xdr:colOff>54274</xdr:colOff>
      <xdr:row>34</xdr:row>
      <xdr:rowOff>32564</xdr:rowOff>
    </xdr:from>
    <xdr:to>
      <xdr:col>0</xdr:col>
      <xdr:colOff>1561405</xdr:colOff>
      <xdr:row>34</xdr:row>
      <xdr:rowOff>1025769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3B16BD4C-55AC-F134-6F8A-7E447C604F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4274" y="37812350"/>
          <a:ext cx="1507131" cy="993205"/>
        </a:xfrm>
        <a:prstGeom prst="rect">
          <a:avLst/>
        </a:prstGeom>
      </xdr:spPr>
    </xdr:pic>
    <xdr:clientData/>
  </xdr:twoCellAnchor>
  <xdr:twoCellAnchor editAs="oneCell">
    <xdr:from>
      <xdr:col>0</xdr:col>
      <xdr:colOff>57821</xdr:colOff>
      <xdr:row>36</xdr:row>
      <xdr:rowOff>44774</xdr:rowOff>
    </xdr:from>
    <xdr:to>
      <xdr:col>0</xdr:col>
      <xdr:colOff>1549635</xdr:colOff>
      <xdr:row>36</xdr:row>
      <xdr:rowOff>1039708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3380633A-7574-9F13-18A0-CFF0EF0851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7821" y="39539284"/>
          <a:ext cx="1491814" cy="994934"/>
        </a:xfrm>
        <a:prstGeom prst="rect">
          <a:avLst/>
        </a:prstGeom>
      </xdr:spPr>
    </xdr:pic>
    <xdr:clientData/>
  </xdr:twoCellAnchor>
  <xdr:twoCellAnchor editAs="oneCell">
    <xdr:from>
      <xdr:col>0</xdr:col>
      <xdr:colOff>84599</xdr:colOff>
      <xdr:row>38</xdr:row>
      <xdr:rowOff>52875</xdr:rowOff>
    </xdr:from>
    <xdr:to>
      <xdr:col>0</xdr:col>
      <xdr:colOff>1581275</xdr:colOff>
      <xdr:row>38</xdr:row>
      <xdr:rowOff>1045294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48A5239D-FD38-711E-3ACC-EA406CEC44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84599" y="40699100"/>
          <a:ext cx="1496676" cy="992419"/>
        </a:xfrm>
        <a:prstGeom prst="rect">
          <a:avLst/>
        </a:prstGeom>
      </xdr:spPr>
    </xdr:pic>
    <xdr:clientData/>
  </xdr:twoCellAnchor>
  <xdr:twoCellAnchor editAs="oneCell">
    <xdr:from>
      <xdr:col>0</xdr:col>
      <xdr:colOff>95771</xdr:colOff>
      <xdr:row>39</xdr:row>
      <xdr:rowOff>53471</xdr:rowOff>
    </xdr:from>
    <xdr:to>
      <xdr:col>0</xdr:col>
      <xdr:colOff>1534503</xdr:colOff>
      <xdr:row>39</xdr:row>
      <xdr:rowOff>1020980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77832CCE-6F4E-45D7-6029-BD53B12E22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95771" y="41789157"/>
          <a:ext cx="1438732" cy="967509"/>
        </a:xfrm>
        <a:prstGeom prst="rect">
          <a:avLst/>
        </a:prstGeom>
      </xdr:spPr>
    </xdr:pic>
    <xdr:clientData/>
  </xdr:twoCellAnchor>
  <xdr:twoCellAnchor editAs="oneCell">
    <xdr:from>
      <xdr:col>0</xdr:col>
      <xdr:colOff>93895</xdr:colOff>
      <xdr:row>40</xdr:row>
      <xdr:rowOff>51594</xdr:rowOff>
    </xdr:from>
    <xdr:to>
      <xdr:col>0</xdr:col>
      <xdr:colOff>1558783</xdr:colOff>
      <xdr:row>40</xdr:row>
      <xdr:rowOff>1039657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47C6BA64-C24B-6E39-1E28-7FFFADF372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93895" y="42876741"/>
          <a:ext cx="1464888" cy="988063"/>
        </a:xfrm>
        <a:prstGeom prst="rect">
          <a:avLst/>
        </a:prstGeom>
      </xdr:spPr>
    </xdr:pic>
    <xdr:clientData/>
  </xdr:twoCellAnchor>
  <xdr:twoCellAnchor editAs="oneCell">
    <xdr:from>
      <xdr:col>0</xdr:col>
      <xdr:colOff>88352</xdr:colOff>
      <xdr:row>41</xdr:row>
      <xdr:rowOff>65922</xdr:rowOff>
    </xdr:from>
    <xdr:to>
      <xdr:col>0</xdr:col>
      <xdr:colOff>1514060</xdr:colOff>
      <xdr:row>41</xdr:row>
      <xdr:rowOff>1014755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34657203-7A0E-DA96-066C-3B8377489A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88352" y="43980530"/>
          <a:ext cx="1425708" cy="948833"/>
        </a:xfrm>
        <a:prstGeom prst="rect">
          <a:avLst/>
        </a:prstGeom>
      </xdr:spPr>
    </xdr:pic>
    <xdr:clientData/>
  </xdr:twoCellAnchor>
  <xdr:twoCellAnchor editAs="oneCell">
    <xdr:from>
      <xdr:col>0</xdr:col>
      <xdr:colOff>84600</xdr:colOff>
      <xdr:row>42</xdr:row>
      <xdr:rowOff>50999</xdr:rowOff>
    </xdr:from>
    <xdr:to>
      <xdr:col>0</xdr:col>
      <xdr:colOff>1524096</xdr:colOff>
      <xdr:row>42</xdr:row>
      <xdr:rowOff>1020981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F663D25F-D2BF-145D-819C-CF3A53B8BF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84600" y="45055068"/>
          <a:ext cx="1439496" cy="969982"/>
        </a:xfrm>
        <a:prstGeom prst="rect">
          <a:avLst/>
        </a:prstGeom>
      </xdr:spPr>
    </xdr:pic>
    <xdr:clientData/>
  </xdr:twoCellAnchor>
  <xdr:twoCellAnchor editAs="oneCell">
    <xdr:from>
      <xdr:col>0</xdr:col>
      <xdr:colOff>100120</xdr:colOff>
      <xdr:row>43</xdr:row>
      <xdr:rowOff>67799</xdr:rowOff>
    </xdr:from>
    <xdr:to>
      <xdr:col>0</xdr:col>
      <xdr:colOff>1528863</xdr:colOff>
      <xdr:row>43</xdr:row>
      <xdr:rowOff>1033432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28CEB906-66D0-1302-D07D-E84723F974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00120" y="46161328"/>
          <a:ext cx="1428743" cy="965633"/>
        </a:xfrm>
        <a:prstGeom prst="rect">
          <a:avLst/>
        </a:prstGeom>
      </xdr:spPr>
    </xdr:pic>
    <xdr:clientData/>
  </xdr:twoCellAnchor>
  <xdr:twoCellAnchor editAs="oneCell">
    <xdr:from>
      <xdr:col>0</xdr:col>
      <xdr:colOff>47842</xdr:colOff>
      <xdr:row>44</xdr:row>
      <xdr:rowOff>39145</xdr:rowOff>
    </xdr:from>
    <xdr:to>
      <xdr:col>0</xdr:col>
      <xdr:colOff>1535308</xdr:colOff>
      <xdr:row>44</xdr:row>
      <xdr:rowOff>1030789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79256883-C606-19C1-5ED0-49DF12194D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7842" y="47311850"/>
          <a:ext cx="1487466" cy="991644"/>
        </a:xfrm>
        <a:prstGeom prst="rect">
          <a:avLst/>
        </a:prstGeom>
      </xdr:spPr>
    </xdr:pic>
    <xdr:clientData/>
  </xdr:twoCellAnchor>
  <xdr:twoCellAnchor editAs="oneCell">
    <xdr:from>
      <xdr:col>0</xdr:col>
      <xdr:colOff>39145</xdr:colOff>
      <xdr:row>45</xdr:row>
      <xdr:rowOff>34794</xdr:rowOff>
    </xdr:from>
    <xdr:to>
      <xdr:col>0</xdr:col>
      <xdr:colOff>1535309</xdr:colOff>
      <xdr:row>45</xdr:row>
      <xdr:rowOff>1021737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C539DCB1-EF0E-E1A9-823B-EAB61F2AB6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39145" y="48399178"/>
          <a:ext cx="1496164" cy="986943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44097</xdr:colOff>
      <xdr:row>1</xdr:row>
      <xdr:rowOff>61735</xdr:rowOff>
    </xdr:from>
    <xdr:to>
      <xdr:col>19</xdr:col>
      <xdr:colOff>914590</xdr:colOff>
      <xdr:row>1</xdr:row>
      <xdr:rowOff>4030485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32D4C524-D4E2-8F00-91EE-351ECDEBC1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4097" y="1137707"/>
          <a:ext cx="19682368" cy="3968750"/>
        </a:xfrm>
        <a:prstGeom prst="rect">
          <a:avLst/>
        </a:prstGeom>
      </xdr:spPr>
    </xdr:pic>
    <xdr:clientData/>
  </xdr:twoCellAnchor>
  <xdr:twoCellAnchor editAs="oneCell">
    <xdr:from>
      <xdr:col>0</xdr:col>
      <xdr:colOff>123472</xdr:colOff>
      <xdr:row>5</xdr:row>
      <xdr:rowOff>97014</xdr:rowOff>
    </xdr:from>
    <xdr:to>
      <xdr:col>0</xdr:col>
      <xdr:colOff>1516945</xdr:colOff>
      <xdr:row>5</xdr:row>
      <xdr:rowOff>1022189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627A7812-021C-DF5C-B781-AD995D4559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3472" y="7205486"/>
          <a:ext cx="1393473" cy="925175"/>
        </a:xfrm>
        <a:prstGeom prst="rect">
          <a:avLst/>
        </a:prstGeom>
      </xdr:spPr>
    </xdr:pic>
    <xdr:clientData/>
  </xdr:twoCellAnchor>
  <xdr:twoCellAnchor editAs="oneCell">
    <xdr:from>
      <xdr:col>0</xdr:col>
      <xdr:colOff>132292</xdr:colOff>
      <xdr:row>6</xdr:row>
      <xdr:rowOff>97015</xdr:rowOff>
    </xdr:from>
    <xdr:to>
      <xdr:col>0</xdr:col>
      <xdr:colOff>1478972</xdr:colOff>
      <xdr:row>6</xdr:row>
      <xdr:rowOff>996597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7E4BAE24-3201-22CA-7769-1C4AF67AE1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2292" y="8299098"/>
          <a:ext cx="1346680" cy="899582"/>
        </a:xfrm>
        <a:prstGeom prst="rect">
          <a:avLst/>
        </a:prstGeom>
      </xdr:spPr>
    </xdr:pic>
    <xdr:clientData/>
  </xdr:twoCellAnchor>
  <xdr:twoCellAnchor editAs="oneCell">
    <xdr:from>
      <xdr:col>0</xdr:col>
      <xdr:colOff>123473</xdr:colOff>
      <xdr:row>7</xdr:row>
      <xdr:rowOff>88195</xdr:rowOff>
    </xdr:from>
    <xdr:to>
      <xdr:col>0</xdr:col>
      <xdr:colOff>1483293</xdr:colOff>
      <xdr:row>7</xdr:row>
      <xdr:rowOff>996599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D17B735E-37F6-4DCD-308E-9EE966501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23473" y="9383889"/>
          <a:ext cx="1359820" cy="908404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41413</xdr:colOff>
      <xdr:row>5</xdr:row>
      <xdr:rowOff>69022</xdr:rowOff>
    </xdr:from>
    <xdr:to>
      <xdr:col>0</xdr:col>
      <xdr:colOff>1504674</xdr:colOff>
      <xdr:row>5</xdr:row>
      <xdr:rowOff>1046641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AF693F26-D8F8-80B0-FB30-58A768434A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13" y="7123044"/>
          <a:ext cx="1463261" cy="977619"/>
        </a:xfrm>
        <a:prstGeom prst="rect">
          <a:avLst/>
        </a:prstGeom>
      </xdr:spPr>
    </xdr:pic>
    <xdr:clientData/>
  </xdr:twoCellAnchor>
  <xdr:twoCellAnchor editAs="oneCell">
    <xdr:from>
      <xdr:col>0</xdr:col>
      <xdr:colOff>96632</xdr:colOff>
      <xdr:row>7</xdr:row>
      <xdr:rowOff>69023</xdr:rowOff>
    </xdr:from>
    <xdr:to>
      <xdr:col>0</xdr:col>
      <xdr:colOff>1587502</xdr:colOff>
      <xdr:row>7</xdr:row>
      <xdr:rowOff>1048175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E22EB39A-3849-FA10-CFCF-70F4E17CA1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6632" y="8296414"/>
          <a:ext cx="1490870" cy="979152"/>
        </a:xfrm>
        <a:prstGeom prst="rect">
          <a:avLst/>
        </a:prstGeom>
      </xdr:spPr>
    </xdr:pic>
    <xdr:clientData/>
  </xdr:twoCellAnchor>
  <xdr:twoCellAnchor editAs="oneCell">
    <xdr:from>
      <xdr:col>0</xdr:col>
      <xdr:colOff>96630</xdr:colOff>
      <xdr:row>8</xdr:row>
      <xdr:rowOff>69021</xdr:rowOff>
    </xdr:from>
    <xdr:to>
      <xdr:col>0</xdr:col>
      <xdr:colOff>1561645</xdr:colOff>
      <xdr:row>8</xdr:row>
      <xdr:rowOff>1021522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50D376CF-1E18-93C7-B8F3-CDCB734E8C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6630" y="9386956"/>
          <a:ext cx="1465015" cy="952501"/>
        </a:xfrm>
        <a:prstGeom prst="rect">
          <a:avLst/>
        </a:prstGeom>
      </xdr:spPr>
    </xdr:pic>
    <xdr:clientData/>
  </xdr:twoCellAnchor>
  <xdr:twoCellAnchor editAs="oneCell">
    <xdr:from>
      <xdr:col>0</xdr:col>
      <xdr:colOff>124241</xdr:colOff>
      <xdr:row>9</xdr:row>
      <xdr:rowOff>69021</xdr:rowOff>
    </xdr:from>
    <xdr:to>
      <xdr:col>0</xdr:col>
      <xdr:colOff>1559893</xdr:colOff>
      <xdr:row>9</xdr:row>
      <xdr:rowOff>1030860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D18F161D-0D6E-5BAB-C83F-B3263016BA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24241" y="10477499"/>
          <a:ext cx="1435652" cy="961839"/>
        </a:xfrm>
        <a:prstGeom prst="rect">
          <a:avLst/>
        </a:prstGeom>
      </xdr:spPr>
    </xdr:pic>
    <xdr:clientData/>
  </xdr:twoCellAnchor>
  <xdr:twoCellAnchor editAs="oneCell">
    <xdr:from>
      <xdr:col>0</xdr:col>
      <xdr:colOff>69023</xdr:colOff>
      <xdr:row>10</xdr:row>
      <xdr:rowOff>69022</xdr:rowOff>
    </xdr:from>
    <xdr:to>
      <xdr:col>0</xdr:col>
      <xdr:colOff>1559893</xdr:colOff>
      <xdr:row>10</xdr:row>
      <xdr:rowOff>1043254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34B133A8-E690-4C88-D9CE-A62C9105CC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9023" y="11568044"/>
          <a:ext cx="1490870" cy="974232"/>
        </a:xfrm>
        <a:prstGeom prst="rect">
          <a:avLst/>
        </a:prstGeom>
      </xdr:spPr>
    </xdr:pic>
    <xdr:clientData/>
  </xdr:twoCellAnchor>
  <xdr:twoCellAnchor editAs="oneCell">
    <xdr:from>
      <xdr:col>0</xdr:col>
      <xdr:colOff>124240</xdr:colOff>
      <xdr:row>11</xdr:row>
      <xdr:rowOff>82826</xdr:rowOff>
    </xdr:from>
    <xdr:to>
      <xdr:col>0</xdr:col>
      <xdr:colOff>1546088</xdr:colOff>
      <xdr:row>11</xdr:row>
      <xdr:rowOff>1016647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C60C2F39-AB4D-0631-EC23-FAD4F1B41C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24240" y="12672391"/>
          <a:ext cx="1421848" cy="933821"/>
        </a:xfrm>
        <a:prstGeom prst="rect">
          <a:avLst/>
        </a:prstGeom>
      </xdr:spPr>
    </xdr:pic>
    <xdr:clientData/>
  </xdr:twoCellAnchor>
  <xdr:twoCellAnchor editAs="oneCell">
    <xdr:from>
      <xdr:col>0</xdr:col>
      <xdr:colOff>110436</xdr:colOff>
      <xdr:row>12</xdr:row>
      <xdr:rowOff>96632</xdr:rowOff>
    </xdr:from>
    <xdr:to>
      <xdr:col>0</xdr:col>
      <xdr:colOff>1559891</xdr:colOff>
      <xdr:row>12</xdr:row>
      <xdr:rowOff>1039016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B1BBDE1F-B2FD-4BBE-3642-C47F01505F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10436" y="13776741"/>
          <a:ext cx="1449455" cy="942384"/>
        </a:xfrm>
        <a:prstGeom prst="rect">
          <a:avLst/>
        </a:prstGeom>
      </xdr:spPr>
    </xdr:pic>
    <xdr:clientData/>
  </xdr:twoCellAnchor>
  <xdr:twoCellAnchor editAs="oneCell">
    <xdr:from>
      <xdr:col>0</xdr:col>
      <xdr:colOff>124240</xdr:colOff>
      <xdr:row>13</xdr:row>
      <xdr:rowOff>82826</xdr:rowOff>
    </xdr:from>
    <xdr:to>
      <xdr:col>0</xdr:col>
      <xdr:colOff>1477066</xdr:colOff>
      <xdr:row>13</xdr:row>
      <xdr:rowOff>995747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29809F35-7521-13B9-BD8E-56EDD9B65E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24240" y="14853478"/>
          <a:ext cx="1352826" cy="912921"/>
        </a:xfrm>
        <a:prstGeom prst="rect">
          <a:avLst/>
        </a:prstGeom>
      </xdr:spPr>
    </xdr:pic>
    <xdr:clientData/>
  </xdr:twoCellAnchor>
  <xdr:twoCellAnchor editAs="oneCell">
    <xdr:from>
      <xdr:col>0</xdr:col>
      <xdr:colOff>165653</xdr:colOff>
      <xdr:row>14</xdr:row>
      <xdr:rowOff>124241</xdr:rowOff>
    </xdr:from>
    <xdr:to>
      <xdr:col>0</xdr:col>
      <xdr:colOff>1504675</xdr:colOff>
      <xdr:row>14</xdr:row>
      <xdr:rowOff>1027847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62EA70BF-0A43-413C-468F-9322EE23A6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65653" y="15985437"/>
          <a:ext cx="1339022" cy="903606"/>
        </a:xfrm>
        <a:prstGeom prst="rect">
          <a:avLst/>
        </a:prstGeom>
      </xdr:spPr>
    </xdr:pic>
    <xdr:clientData/>
  </xdr:twoCellAnchor>
  <xdr:twoCellAnchor editAs="oneCell">
    <xdr:from>
      <xdr:col>0</xdr:col>
      <xdr:colOff>69021</xdr:colOff>
      <xdr:row>15</xdr:row>
      <xdr:rowOff>96631</xdr:rowOff>
    </xdr:from>
    <xdr:to>
      <xdr:col>0</xdr:col>
      <xdr:colOff>1518478</xdr:colOff>
      <xdr:row>15</xdr:row>
      <xdr:rowOff>1039017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1802D96B-7770-A135-0811-0A3CE610CC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9021" y="17048370"/>
          <a:ext cx="1449457" cy="942386"/>
        </a:xfrm>
        <a:prstGeom prst="rect">
          <a:avLst/>
        </a:prstGeom>
      </xdr:spPr>
    </xdr:pic>
    <xdr:clientData/>
  </xdr:twoCellAnchor>
  <xdr:twoCellAnchor editAs="oneCell">
    <xdr:from>
      <xdr:col>0</xdr:col>
      <xdr:colOff>110434</xdr:colOff>
      <xdr:row>16</xdr:row>
      <xdr:rowOff>55219</xdr:rowOff>
    </xdr:from>
    <xdr:to>
      <xdr:col>0</xdr:col>
      <xdr:colOff>1538913</xdr:colOff>
      <xdr:row>16</xdr:row>
      <xdr:rowOff>1007719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34682F3-C4E8-7179-72D7-C1E8274B65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10434" y="18097502"/>
          <a:ext cx="1428479" cy="952500"/>
        </a:xfrm>
        <a:prstGeom prst="rect">
          <a:avLst/>
        </a:prstGeom>
      </xdr:spPr>
    </xdr:pic>
    <xdr:clientData/>
  </xdr:twoCellAnchor>
  <xdr:twoCellAnchor editAs="oneCell">
    <xdr:from>
      <xdr:col>0</xdr:col>
      <xdr:colOff>110436</xdr:colOff>
      <xdr:row>17</xdr:row>
      <xdr:rowOff>55219</xdr:rowOff>
    </xdr:from>
    <xdr:to>
      <xdr:col>0</xdr:col>
      <xdr:colOff>1476806</xdr:colOff>
      <xdr:row>17</xdr:row>
      <xdr:rowOff>966305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90FA6DD0-DA59-7E03-0752-4F5E8A7F16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10436" y="19188045"/>
          <a:ext cx="1366370" cy="911086"/>
        </a:xfrm>
        <a:prstGeom prst="rect">
          <a:avLst/>
        </a:prstGeom>
      </xdr:spPr>
    </xdr:pic>
    <xdr:clientData/>
  </xdr:twoCellAnchor>
  <xdr:twoCellAnchor editAs="oneCell">
    <xdr:from>
      <xdr:col>0</xdr:col>
      <xdr:colOff>69023</xdr:colOff>
      <xdr:row>18</xdr:row>
      <xdr:rowOff>55217</xdr:rowOff>
    </xdr:from>
    <xdr:to>
      <xdr:col>0</xdr:col>
      <xdr:colOff>1504675</xdr:colOff>
      <xdr:row>18</xdr:row>
      <xdr:rowOff>1012500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F074D2B3-1E6C-EA0C-90D1-165AA24A10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69023" y="20278587"/>
          <a:ext cx="1435652" cy="957283"/>
        </a:xfrm>
        <a:prstGeom prst="rect">
          <a:avLst/>
        </a:prstGeom>
      </xdr:spPr>
    </xdr:pic>
    <xdr:clientData/>
  </xdr:twoCellAnchor>
  <xdr:twoCellAnchor editAs="oneCell">
    <xdr:from>
      <xdr:col>0</xdr:col>
      <xdr:colOff>97182</xdr:colOff>
      <xdr:row>20</xdr:row>
      <xdr:rowOff>83380</xdr:rowOff>
    </xdr:from>
    <xdr:to>
      <xdr:col>0</xdr:col>
      <xdr:colOff>1463261</xdr:colOff>
      <xdr:row>20</xdr:row>
      <xdr:rowOff>996071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CDC0AB33-E3C1-491B-B336-614B9D6F9C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7182" y="22101315"/>
          <a:ext cx="1366079" cy="912691"/>
        </a:xfrm>
        <a:prstGeom prst="rect">
          <a:avLst/>
        </a:prstGeom>
      </xdr:spPr>
    </xdr:pic>
    <xdr:clientData/>
  </xdr:twoCellAnchor>
  <xdr:twoCellAnchor editAs="oneCell">
    <xdr:from>
      <xdr:col>0</xdr:col>
      <xdr:colOff>71337</xdr:colOff>
      <xdr:row>22</xdr:row>
      <xdr:rowOff>29925</xdr:rowOff>
    </xdr:from>
    <xdr:to>
      <xdr:col>0</xdr:col>
      <xdr:colOff>1561033</xdr:colOff>
      <xdr:row>22</xdr:row>
      <xdr:rowOff>1009077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6F9620AD-2965-4A0D-BE1F-466C9F4FFF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1337" y="23234446"/>
          <a:ext cx="1489696" cy="979152"/>
        </a:xfrm>
        <a:prstGeom prst="rect">
          <a:avLst/>
        </a:prstGeom>
      </xdr:spPr>
    </xdr:pic>
    <xdr:clientData/>
  </xdr:twoCellAnchor>
  <xdr:twoCellAnchor editAs="oneCell">
    <xdr:from>
      <xdr:col>0</xdr:col>
      <xdr:colOff>91601</xdr:colOff>
      <xdr:row>23</xdr:row>
      <xdr:rowOff>43434</xdr:rowOff>
    </xdr:from>
    <xdr:to>
      <xdr:col>0</xdr:col>
      <xdr:colOff>1556616</xdr:colOff>
      <xdr:row>23</xdr:row>
      <xdr:rowOff>995935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4BCBA72F-9117-4210-9420-18852DF2CD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1601" y="24342317"/>
          <a:ext cx="1465015" cy="952501"/>
        </a:xfrm>
        <a:prstGeom prst="rect">
          <a:avLst/>
        </a:prstGeom>
      </xdr:spPr>
    </xdr:pic>
    <xdr:clientData/>
  </xdr:twoCellAnchor>
  <xdr:twoCellAnchor editAs="oneCell">
    <xdr:from>
      <xdr:col>0</xdr:col>
      <xdr:colOff>58413</xdr:colOff>
      <xdr:row>24</xdr:row>
      <xdr:rowOff>63700</xdr:rowOff>
    </xdr:from>
    <xdr:to>
      <xdr:col>0</xdr:col>
      <xdr:colOff>1494065</xdr:colOff>
      <xdr:row>24</xdr:row>
      <xdr:rowOff>1025539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AA5C4626-8A22-46B9-9443-6F27E1FCBB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8413" y="25456945"/>
          <a:ext cx="1435652" cy="961839"/>
        </a:xfrm>
        <a:prstGeom prst="rect">
          <a:avLst/>
        </a:prstGeom>
      </xdr:spPr>
    </xdr:pic>
    <xdr:clientData/>
  </xdr:twoCellAnchor>
  <xdr:twoCellAnchor editAs="oneCell">
    <xdr:from>
      <xdr:col>0</xdr:col>
      <xdr:colOff>77505</xdr:colOff>
      <xdr:row>25</xdr:row>
      <xdr:rowOff>36681</xdr:rowOff>
    </xdr:from>
    <xdr:to>
      <xdr:col>0</xdr:col>
      <xdr:colOff>1568375</xdr:colOff>
      <xdr:row>25</xdr:row>
      <xdr:rowOff>1010913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0A016654-BCF6-46FB-99B0-C4D6E33D1B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7505" y="26524287"/>
          <a:ext cx="1490870" cy="974232"/>
        </a:xfrm>
        <a:prstGeom prst="rect">
          <a:avLst/>
        </a:prstGeom>
      </xdr:spPr>
    </xdr:pic>
    <xdr:clientData/>
  </xdr:twoCellAnchor>
  <xdr:twoCellAnchor editAs="oneCell">
    <xdr:from>
      <xdr:col>0</xdr:col>
      <xdr:colOff>98945</xdr:colOff>
      <xdr:row>26</xdr:row>
      <xdr:rowOff>43728</xdr:rowOff>
    </xdr:from>
    <xdr:to>
      <xdr:col>0</xdr:col>
      <xdr:colOff>1520793</xdr:colOff>
      <xdr:row>26</xdr:row>
      <xdr:rowOff>977549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CA2FCEA2-49A1-4E6C-8552-8BF9F1C9C9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98945" y="27625696"/>
          <a:ext cx="1421848" cy="933821"/>
        </a:xfrm>
        <a:prstGeom prst="rect">
          <a:avLst/>
        </a:prstGeom>
      </xdr:spPr>
    </xdr:pic>
    <xdr:clientData/>
  </xdr:twoCellAnchor>
  <xdr:twoCellAnchor editAs="oneCell">
    <xdr:from>
      <xdr:col>0</xdr:col>
      <xdr:colOff>98652</xdr:colOff>
      <xdr:row>27</xdr:row>
      <xdr:rowOff>44024</xdr:rowOff>
    </xdr:from>
    <xdr:to>
      <xdr:col>0</xdr:col>
      <xdr:colOff>1548107</xdr:colOff>
      <xdr:row>27</xdr:row>
      <xdr:rowOff>986408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12064F08-BFFB-4A60-8E93-33E929A1FF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98652" y="28720354"/>
          <a:ext cx="1449455" cy="942384"/>
        </a:xfrm>
        <a:prstGeom prst="rect">
          <a:avLst/>
        </a:prstGeom>
      </xdr:spPr>
    </xdr:pic>
    <xdr:clientData/>
  </xdr:twoCellAnchor>
  <xdr:twoCellAnchor editAs="oneCell">
    <xdr:from>
      <xdr:col>0</xdr:col>
      <xdr:colOff>152988</xdr:colOff>
      <xdr:row>28</xdr:row>
      <xdr:rowOff>84260</xdr:rowOff>
    </xdr:from>
    <xdr:to>
      <xdr:col>0</xdr:col>
      <xdr:colOff>1505814</xdr:colOff>
      <xdr:row>28</xdr:row>
      <xdr:rowOff>997181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2213D12C-79B5-42F9-80DB-77BA7DDC97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52988" y="29854951"/>
          <a:ext cx="1352826" cy="912921"/>
        </a:xfrm>
        <a:prstGeom prst="rect">
          <a:avLst/>
        </a:prstGeom>
      </xdr:spPr>
    </xdr:pic>
    <xdr:clientData/>
  </xdr:twoCellAnchor>
  <xdr:twoCellAnchor editAs="oneCell">
    <xdr:from>
      <xdr:col>0</xdr:col>
      <xdr:colOff>147114</xdr:colOff>
      <xdr:row>29</xdr:row>
      <xdr:rowOff>71633</xdr:rowOff>
    </xdr:from>
    <xdr:to>
      <xdr:col>0</xdr:col>
      <xdr:colOff>1486136</xdr:colOff>
      <xdr:row>29</xdr:row>
      <xdr:rowOff>975239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0DFDA21E-BC45-4861-99AE-D20C86933A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47114" y="30936686"/>
          <a:ext cx="1339022" cy="903606"/>
        </a:xfrm>
        <a:prstGeom prst="rect">
          <a:avLst/>
        </a:prstGeom>
      </xdr:spPr>
    </xdr:pic>
    <xdr:clientData/>
  </xdr:twoCellAnchor>
  <xdr:twoCellAnchor editAs="oneCell">
    <xdr:from>
      <xdr:col>0</xdr:col>
      <xdr:colOff>63992</xdr:colOff>
      <xdr:row>30</xdr:row>
      <xdr:rowOff>71044</xdr:rowOff>
    </xdr:from>
    <xdr:to>
      <xdr:col>0</xdr:col>
      <xdr:colOff>1513449</xdr:colOff>
      <xdr:row>30</xdr:row>
      <xdr:rowOff>1013430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2F581890-3A16-49DF-AFCD-05662E2CFE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3992" y="32030459"/>
          <a:ext cx="1449457" cy="942386"/>
        </a:xfrm>
        <a:prstGeom prst="rect">
          <a:avLst/>
        </a:prstGeom>
      </xdr:spPr>
    </xdr:pic>
    <xdr:clientData/>
  </xdr:twoCellAnchor>
  <xdr:twoCellAnchor editAs="oneCell">
    <xdr:from>
      <xdr:col>0</xdr:col>
      <xdr:colOff>71629</xdr:colOff>
      <xdr:row>31</xdr:row>
      <xdr:rowOff>63409</xdr:rowOff>
    </xdr:from>
    <xdr:to>
      <xdr:col>0</xdr:col>
      <xdr:colOff>1500108</xdr:colOff>
      <xdr:row>31</xdr:row>
      <xdr:rowOff>1015909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528D3715-4A46-4D90-AA59-6B1BA47A40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1629" y="33117186"/>
          <a:ext cx="1428479" cy="952500"/>
        </a:xfrm>
        <a:prstGeom prst="rect">
          <a:avLst/>
        </a:prstGeom>
      </xdr:spPr>
    </xdr:pic>
    <xdr:clientData/>
  </xdr:twoCellAnchor>
  <xdr:twoCellAnchor editAs="oneCell">
    <xdr:from>
      <xdr:col>0</xdr:col>
      <xdr:colOff>139184</xdr:colOff>
      <xdr:row>32</xdr:row>
      <xdr:rowOff>97185</xdr:rowOff>
    </xdr:from>
    <xdr:to>
      <xdr:col>0</xdr:col>
      <xdr:colOff>1505554</xdr:colOff>
      <xdr:row>32</xdr:row>
      <xdr:rowOff>1008271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A9A4D03F-964A-4BCD-A9A8-122E81DD13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39184" y="34245323"/>
          <a:ext cx="1366370" cy="911086"/>
        </a:xfrm>
        <a:prstGeom prst="rect">
          <a:avLst/>
        </a:prstGeom>
      </xdr:spPr>
    </xdr:pic>
    <xdr:clientData/>
  </xdr:twoCellAnchor>
  <xdr:twoCellAnchor editAs="oneCell">
    <xdr:from>
      <xdr:col>0</xdr:col>
      <xdr:colOff>91015</xdr:colOff>
      <xdr:row>33</xdr:row>
      <xdr:rowOff>56652</xdr:rowOff>
    </xdr:from>
    <xdr:to>
      <xdr:col>0</xdr:col>
      <xdr:colOff>1526667</xdr:colOff>
      <xdr:row>33</xdr:row>
      <xdr:rowOff>1013935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8C5EF6A2-29B7-4A18-B554-B3A256FF2E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91015" y="35299152"/>
          <a:ext cx="1435652" cy="957283"/>
        </a:xfrm>
        <a:prstGeom prst="rect">
          <a:avLst/>
        </a:prstGeom>
      </xdr:spPr>
    </xdr:pic>
    <xdr:clientData/>
  </xdr:twoCellAnchor>
  <xdr:twoCellAnchor editAs="oneCell">
    <xdr:from>
      <xdr:col>0</xdr:col>
      <xdr:colOff>60478</xdr:colOff>
      <xdr:row>1</xdr:row>
      <xdr:rowOff>60477</xdr:rowOff>
    </xdr:from>
    <xdr:to>
      <xdr:col>19</xdr:col>
      <xdr:colOff>914456</xdr:colOff>
      <xdr:row>1</xdr:row>
      <xdr:rowOff>4072063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A620D90E-9461-E924-804B-22188F1F04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60478" y="1149048"/>
          <a:ext cx="20004772" cy="4011586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103715</xdr:colOff>
      <xdr:row>1</xdr:row>
      <xdr:rowOff>38694</xdr:rowOff>
    </xdr:from>
    <xdr:to>
      <xdr:col>19</xdr:col>
      <xdr:colOff>877301</xdr:colOff>
      <xdr:row>1</xdr:row>
      <xdr:rowOff>4071094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A8864148-69AF-91AE-2F24-24D2731217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3715" y="1133233"/>
          <a:ext cx="20132731" cy="4032400"/>
        </a:xfrm>
        <a:prstGeom prst="rect">
          <a:avLst/>
        </a:prstGeom>
      </xdr:spPr>
    </xdr:pic>
    <xdr:clientData/>
  </xdr:twoCellAnchor>
  <xdr:twoCellAnchor editAs="oneCell">
    <xdr:from>
      <xdr:col>0</xdr:col>
      <xdr:colOff>74942</xdr:colOff>
      <xdr:row>6</xdr:row>
      <xdr:rowOff>61705</xdr:rowOff>
    </xdr:from>
    <xdr:to>
      <xdr:col>0</xdr:col>
      <xdr:colOff>1591519</xdr:colOff>
      <xdr:row>6</xdr:row>
      <xdr:rowOff>1056692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1F634DEF-7390-2C77-D6DA-90DAC07446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942" y="7697781"/>
          <a:ext cx="1516577" cy="994987"/>
        </a:xfrm>
        <a:prstGeom prst="rect">
          <a:avLst/>
        </a:prstGeom>
      </xdr:spPr>
    </xdr:pic>
    <xdr:clientData/>
  </xdr:twoCellAnchor>
  <xdr:twoCellAnchor editAs="oneCell">
    <xdr:from>
      <xdr:col>0</xdr:col>
      <xdr:colOff>97597</xdr:colOff>
      <xdr:row>8</xdr:row>
      <xdr:rowOff>46135</xdr:rowOff>
    </xdr:from>
    <xdr:to>
      <xdr:col>0</xdr:col>
      <xdr:colOff>1545530</xdr:colOff>
      <xdr:row>8</xdr:row>
      <xdr:rowOff>1022012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9FBFCCAC-4CE0-D460-F5A4-51B50AE4E5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7597" y="9011283"/>
          <a:ext cx="1447933" cy="975877"/>
        </a:xfrm>
        <a:prstGeom prst="rect">
          <a:avLst/>
        </a:prstGeom>
      </xdr:spPr>
    </xdr:pic>
    <xdr:clientData/>
  </xdr:twoCellAnchor>
  <xdr:twoCellAnchor editAs="oneCell">
    <xdr:from>
      <xdr:col>0</xdr:col>
      <xdr:colOff>120570</xdr:colOff>
      <xdr:row>9</xdr:row>
      <xdr:rowOff>80381</xdr:rowOff>
    </xdr:from>
    <xdr:to>
      <xdr:col>0</xdr:col>
      <xdr:colOff>1539982</xdr:colOff>
      <xdr:row>9</xdr:row>
      <xdr:rowOff>1026835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2E23DEFB-E95A-0D5A-765C-CF9C8C32B1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20570" y="9983166"/>
          <a:ext cx="1419412" cy="946454"/>
        </a:xfrm>
        <a:prstGeom prst="rect">
          <a:avLst/>
        </a:prstGeom>
      </xdr:spPr>
    </xdr:pic>
    <xdr:clientData/>
  </xdr:twoCellAnchor>
  <xdr:twoCellAnchor editAs="oneCell">
    <xdr:from>
      <xdr:col>0</xdr:col>
      <xdr:colOff>80380</xdr:colOff>
      <xdr:row>10</xdr:row>
      <xdr:rowOff>64305</xdr:rowOff>
    </xdr:from>
    <xdr:to>
      <xdr:col>0</xdr:col>
      <xdr:colOff>1587213</xdr:colOff>
      <xdr:row>10</xdr:row>
      <xdr:rowOff>1069051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CA7A8E42-2DB5-EE9F-348D-4312857C65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0380" y="11060254"/>
          <a:ext cx="1506833" cy="1004746"/>
        </a:xfrm>
        <a:prstGeom prst="rect">
          <a:avLst/>
        </a:prstGeom>
      </xdr:spPr>
    </xdr:pic>
    <xdr:clientData/>
  </xdr:twoCellAnchor>
  <xdr:twoCellAnchor editAs="oneCell">
    <xdr:from>
      <xdr:col>0</xdr:col>
      <xdr:colOff>64304</xdr:colOff>
      <xdr:row>13</xdr:row>
      <xdr:rowOff>56266</xdr:rowOff>
    </xdr:from>
    <xdr:to>
      <xdr:col>0</xdr:col>
      <xdr:colOff>1535253</xdr:colOff>
      <xdr:row>13</xdr:row>
      <xdr:rowOff>1037065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B56590EB-B505-867D-D793-C3C9854998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4304" y="13383228"/>
          <a:ext cx="1470949" cy="980799"/>
        </a:xfrm>
        <a:prstGeom prst="rect">
          <a:avLst/>
        </a:prstGeom>
      </xdr:spPr>
    </xdr:pic>
    <xdr:clientData/>
  </xdr:twoCellAnchor>
  <xdr:twoCellAnchor editAs="oneCell">
    <xdr:from>
      <xdr:col>0</xdr:col>
      <xdr:colOff>98122</xdr:colOff>
      <xdr:row>15</xdr:row>
      <xdr:rowOff>58978</xdr:rowOff>
    </xdr:from>
    <xdr:to>
      <xdr:col>0</xdr:col>
      <xdr:colOff>1559320</xdr:colOff>
      <xdr:row>15</xdr:row>
      <xdr:rowOff>1033295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3EB20617-4C3A-8AAB-32B8-AA4F1D7532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98122" y="14720339"/>
          <a:ext cx="1461198" cy="974317"/>
        </a:xfrm>
        <a:prstGeom prst="rect">
          <a:avLst/>
        </a:prstGeom>
      </xdr:spPr>
    </xdr:pic>
    <xdr:clientData/>
  </xdr:twoCellAnchor>
  <xdr:twoCellAnchor editAs="oneCell">
    <xdr:from>
      <xdr:col>0</xdr:col>
      <xdr:colOff>104494</xdr:colOff>
      <xdr:row>16</xdr:row>
      <xdr:rowOff>40191</xdr:rowOff>
    </xdr:from>
    <xdr:to>
      <xdr:col>0</xdr:col>
      <xdr:colOff>1532973</xdr:colOff>
      <xdr:row>16</xdr:row>
      <xdr:rowOff>992691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EACF4EE8-447A-3991-5903-7CA78E5A9F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4494" y="15633862"/>
          <a:ext cx="1428479" cy="952500"/>
        </a:xfrm>
        <a:prstGeom prst="rect">
          <a:avLst/>
        </a:prstGeom>
      </xdr:spPr>
    </xdr:pic>
    <xdr:clientData/>
  </xdr:twoCellAnchor>
  <xdr:twoCellAnchor editAs="oneCell">
    <xdr:from>
      <xdr:col>0</xdr:col>
      <xdr:colOff>96455</xdr:colOff>
      <xdr:row>17</xdr:row>
      <xdr:rowOff>64304</xdr:rowOff>
    </xdr:from>
    <xdr:to>
      <xdr:col>0</xdr:col>
      <xdr:colOff>1496924</xdr:colOff>
      <xdr:row>17</xdr:row>
      <xdr:rowOff>998127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708DCA3A-2D03-6516-D727-5F1CD7C3DD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96455" y="16751139"/>
          <a:ext cx="1400469" cy="933823"/>
        </a:xfrm>
        <a:prstGeom prst="rect">
          <a:avLst/>
        </a:prstGeom>
      </xdr:spPr>
    </xdr:pic>
    <xdr:clientData/>
  </xdr:twoCellAnchor>
  <xdr:twoCellAnchor editAs="oneCell">
    <xdr:from>
      <xdr:col>0</xdr:col>
      <xdr:colOff>64303</xdr:colOff>
      <xdr:row>21</xdr:row>
      <xdr:rowOff>48228</xdr:rowOff>
    </xdr:from>
    <xdr:to>
      <xdr:col>0</xdr:col>
      <xdr:colOff>1539744</xdr:colOff>
      <xdr:row>21</xdr:row>
      <xdr:rowOff>1032022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8F42A15D-0CC3-E8A5-8255-55931BFBB0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4303" y="19588544"/>
          <a:ext cx="1475441" cy="983794"/>
        </a:xfrm>
        <a:prstGeom prst="rect">
          <a:avLst/>
        </a:prstGeom>
      </xdr:spPr>
    </xdr:pic>
    <xdr:clientData/>
  </xdr:twoCellAnchor>
  <xdr:twoCellAnchor editAs="oneCell">
    <xdr:from>
      <xdr:col>0</xdr:col>
      <xdr:colOff>56266</xdr:colOff>
      <xdr:row>23</xdr:row>
      <xdr:rowOff>56267</xdr:rowOff>
    </xdr:from>
    <xdr:to>
      <xdr:col>0</xdr:col>
      <xdr:colOff>1519177</xdr:colOff>
      <xdr:row>23</xdr:row>
      <xdr:rowOff>1031726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F0D73EA2-D7F0-427D-8DD3-833B3CE6C3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6266" y="20770128"/>
          <a:ext cx="1462911" cy="975459"/>
        </a:xfrm>
        <a:prstGeom prst="rect">
          <a:avLst/>
        </a:prstGeom>
      </xdr:spPr>
    </xdr:pic>
    <xdr:clientData/>
  </xdr:twoCellAnchor>
  <xdr:twoCellAnchor editAs="oneCell">
    <xdr:from>
      <xdr:col>0</xdr:col>
      <xdr:colOff>40191</xdr:colOff>
      <xdr:row>24</xdr:row>
      <xdr:rowOff>32152</xdr:rowOff>
    </xdr:from>
    <xdr:to>
      <xdr:col>0</xdr:col>
      <xdr:colOff>1535253</xdr:colOff>
      <xdr:row>24</xdr:row>
      <xdr:rowOff>1029049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FB6AAF0C-4B08-8D94-9D24-59BC7D0A77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0191" y="21839177"/>
          <a:ext cx="1495062" cy="996897"/>
        </a:xfrm>
        <a:prstGeom prst="rect">
          <a:avLst/>
        </a:prstGeom>
      </xdr:spPr>
    </xdr:pic>
    <xdr:clientData/>
  </xdr:twoCellAnchor>
  <xdr:twoCellAnchor editAs="oneCell">
    <xdr:from>
      <xdr:col>0</xdr:col>
      <xdr:colOff>56267</xdr:colOff>
      <xdr:row>25</xdr:row>
      <xdr:rowOff>56267</xdr:rowOff>
    </xdr:from>
    <xdr:to>
      <xdr:col>0</xdr:col>
      <xdr:colOff>1526936</xdr:colOff>
      <xdr:row>25</xdr:row>
      <xdr:rowOff>1036899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A3951E2E-859F-6F75-2EE7-A7333D5D5E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6267" y="22956457"/>
          <a:ext cx="1470669" cy="980632"/>
        </a:xfrm>
        <a:prstGeom prst="rect">
          <a:avLst/>
        </a:prstGeom>
      </xdr:spPr>
    </xdr:pic>
    <xdr:clientData/>
  </xdr:twoCellAnchor>
  <xdr:twoCellAnchor editAs="oneCell">
    <xdr:from>
      <xdr:col>0</xdr:col>
      <xdr:colOff>48227</xdr:colOff>
      <xdr:row>28</xdr:row>
      <xdr:rowOff>48228</xdr:rowOff>
    </xdr:from>
    <xdr:to>
      <xdr:col>0</xdr:col>
      <xdr:colOff>1470949</xdr:colOff>
      <xdr:row>28</xdr:row>
      <xdr:rowOff>996870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9989424F-0848-E48B-5070-FFC1C5FD18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8227" y="25295506"/>
          <a:ext cx="1422722" cy="948642"/>
        </a:xfrm>
        <a:prstGeom prst="rect">
          <a:avLst/>
        </a:prstGeom>
      </xdr:spPr>
    </xdr:pic>
    <xdr:clientData/>
  </xdr:twoCellAnchor>
  <xdr:twoCellAnchor editAs="oneCell">
    <xdr:from>
      <xdr:col>0</xdr:col>
      <xdr:colOff>56267</xdr:colOff>
      <xdr:row>30</xdr:row>
      <xdr:rowOff>40191</xdr:rowOff>
    </xdr:from>
    <xdr:to>
      <xdr:col>0</xdr:col>
      <xdr:colOff>1527215</xdr:colOff>
      <xdr:row>30</xdr:row>
      <xdr:rowOff>1021009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5F3A27D7-06F9-2D15-5033-77EB06D0BB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6267" y="26420824"/>
          <a:ext cx="1470948" cy="980818"/>
        </a:xfrm>
        <a:prstGeom prst="rect">
          <a:avLst/>
        </a:prstGeom>
      </xdr:spPr>
    </xdr:pic>
    <xdr:clientData/>
  </xdr:twoCellAnchor>
  <xdr:twoCellAnchor editAs="oneCell">
    <xdr:from>
      <xdr:col>0</xdr:col>
      <xdr:colOff>80380</xdr:colOff>
      <xdr:row>31</xdr:row>
      <xdr:rowOff>56267</xdr:rowOff>
    </xdr:from>
    <xdr:to>
      <xdr:col>0</xdr:col>
      <xdr:colOff>1551048</xdr:colOff>
      <xdr:row>31</xdr:row>
      <xdr:rowOff>1036899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23537B40-8F82-289C-A2C0-13162A5C64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80380" y="27530064"/>
          <a:ext cx="1470668" cy="980632"/>
        </a:xfrm>
        <a:prstGeom prst="rect">
          <a:avLst/>
        </a:prstGeom>
      </xdr:spPr>
    </xdr:pic>
    <xdr:clientData/>
  </xdr:twoCellAnchor>
  <xdr:twoCellAnchor editAs="oneCell">
    <xdr:from>
      <xdr:col>0</xdr:col>
      <xdr:colOff>80381</xdr:colOff>
      <xdr:row>32</xdr:row>
      <xdr:rowOff>40191</xdr:rowOff>
    </xdr:from>
    <xdr:to>
      <xdr:col>0</xdr:col>
      <xdr:colOff>1514885</xdr:colOff>
      <xdr:row>32</xdr:row>
      <xdr:rowOff>996709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66162196-9792-7A86-C155-A9CA27884E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80381" y="28607153"/>
          <a:ext cx="1434504" cy="956518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561795</xdr:colOff>
      <xdr:row>1</xdr:row>
      <xdr:rowOff>35845</xdr:rowOff>
    </xdr:from>
    <xdr:to>
      <xdr:col>21</xdr:col>
      <xdr:colOff>150608</xdr:colOff>
      <xdr:row>1</xdr:row>
      <xdr:rowOff>4121058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26BE3833-A1B6-5D34-32BC-9EA34E6A94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61795" y="1124416"/>
          <a:ext cx="20567073" cy="4085213"/>
        </a:xfrm>
        <a:prstGeom prst="rect">
          <a:avLst/>
        </a:prstGeom>
      </xdr:spPr>
    </xdr:pic>
    <xdr:clientData/>
  </xdr:twoCellAnchor>
  <xdr:twoCellAnchor editAs="oneCell">
    <xdr:from>
      <xdr:col>0</xdr:col>
      <xdr:colOff>118627</xdr:colOff>
      <xdr:row>8</xdr:row>
      <xdr:rowOff>69780</xdr:rowOff>
    </xdr:from>
    <xdr:to>
      <xdr:col>0</xdr:col>
      <xdr:colOff>1531677</xdr:colOff>
      <xdr:row>8</xdr:row>
      <xdr:rowOff>1011813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3F42EE75-3800-B7F9-5842-E93A5DB1AA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627" y="9364505"/>
          <a:ext cx="1413050" cy="942033"/>
        </a:xfrm>
        <a:prstGeom prst="rect">
          <a:avLst/>
        </a:prstGeom>
      </xdr:spPr>
    </xdr:pic>
    <xdr:clientData/>
  </xdr:twoCellAnchor>
  <xdr:twoCellAnchor editAs="oneCell">
    <xdr:from>
      <xdr:col>0</xdr:col>
      <xdr:colOff>104670</xdr:colOff>
      <xdr:row>9</xdr:row>
      <xdr:rowOff>83736</xdr:rowOff>
    </xdr:from>
    <xdr:to>
      <xdr:col>0</xdr:col>
      <xdr:colOff>1542143</xdr:colOff>
      <xdr:row>9</xdr:row>
      <xdr:rowOff>1042051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800DEC03-6970-77EF-EBD6-8BA3D8B9A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670" y="10474011"/>
          <a:ext cx="1437473" cy="958315"/>
        </a:xfrm>
        <a:prstGeom prst="rect">
          <a:avLst/>
        </a:prstGeom>
      </xdr:spPr>
    </xdr:pic>
    <xdr:clientData/>
  </xdr:twoCellAnchor>
  <xdr:twoCellAnchor editAs="oneCell">
    <xdr:from>
      <xdr:col>0</xdr:col>
      <xdr:colOff>118627</xdr:colOff>
      <xdr:row>10</xdr:row>
      <xdr:rowOff>76758</xdr:rowOff>
    </xdr:from>
    <xdr:to>
      <xdr:col>0</xdr:col>
      <xdr:colOff>1500276</xdr:colOff>
      <xdr:row>10</xdr:row>
      <xdr:rowOff>997857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E82890AC-AFDF-265F-5917-DB3EDE8C55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627" y="11562582"/>
          <a:ext cx="1381649" cy="921099"/>
        </a:xfrm>
        <a:prstGeom prst="rect">
          <a:avLst/>
        </a:prstGeom>
      </xdr:spPr>
    </xdr:pic>
    <xdr:clientData/>
  </xdr:twoCellAnchor>
  <xdr:twoCellAnchor editAs="oneCell">
    <xdr:from>
      <xdr:col>0</xdr:col>
      <xdr:colOff>104671</xdr:colOff>
      <xdr:row>11</xdr:row>
      <xdr:rowOff>76758</xdr:rowOff>
    </xdr:from>
    <xdr:to>
      <xdr:col>0</xdr:col>
      <xdr:colOff>1528187</xdr:colOff>
      <xdr:row>11</xdr:row>
      <xdr:rowOff>1025769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3ADF87E0-7B91-CDAE-240F-B0FA0C560E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671" y="12658132"/>
          <a:ext cx="1423516" cy="949011"/>
        </a:xfrm>
        <a:prstGeom prst="rect">
          <a:avLst/>
        </a:prstGeom>
      </xdr:spPr>
    </xdr:pic>
    <xdr:clientData/>
  </xdr:twoCellAnchor>
  <xdr:twoCellAnchor editAs="oneCell">
    <xdr:from>
      <xdr:col>0</xdr:col>
      <xdr:colOff>97693</xdr:colOff>
      <xdr:row>16</xdr:row>
      <xdr:rowOff>62802</xdr:rowOff>
    </xdr:from>
    <xdr:to>
      <xdr:col>0</xdr:col>
      <xdr:colOff>1500275</xdr:colOff>
      <xdr:row>16</xdr:row>
      <xdr:rowOff>997857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87E17B3E-C748-D978-9981-98E7C4A8FB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693" y="16216923"/>
          <a:ext cx="1402582" cy="935055"/>
        </a:xfrm>
        <a:prstGeom prst="rect">
          <a:avLst/>
        </a:prstGeom>
      </xdr:spPr>
    </xdr:pic>
    <xdr:clientData/>
  </xdr:twoCellAnchor>
  <xdr:twoCellAnchor editAs="oneCell">
    <xdr:from>
      <xdr:col>0</xdr:col>
      <xdr:colOff>83738</xdr:colOff>
      <xdr:row>17</xdr:row>
      <xdr:rowOff>69781</xdr:rowOff>
    </xdr:from>
    <xdr:to>
      <xdr:col>0</xdr:col>
      <xdr:colOff>1528189</xdr:colOff>
      <xdr:row>17</xdr:row>
      <xdr:rowOff>1032748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08F664D4-BDE1-4D61-5D06-7AC022C8AF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738" y="17319451"/>
          <a:ext cx="1444451" cy="962967"/>
        </a:xfrm>
        <a:prstGeom prst="rect">
          <a:avLst/>
        </a:prstGeom>
      </xdr:spPr>
    </xdr:pic>
    <xdr:clientData/>
  </xdr:twoCellAnchor>
  <xdr:twoCellAnchor editAs="oneCell">
    <xdr:from>
      <xdr:col>0</xdr:col>
      <xdr:colOff>125604</xdr:colOff>
      <xdr:row>18</xdr:row>
      <xdr:rowOff>62802</xdr:rowOff>
    </xdr:from>
    <xdr:to>
      <xdr:col>0</xdr:col>
      <xdr:colOff>1542142</xdr:colOff>
      <xdr:row>18</xdr:row>
      <xdr:rowOff>1007161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A790C83C-A26C-FCF0-99A0-68BB30A2F7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604" y="18408022"/>
          <a:ext cx="1416538" cy="944359"/>
        </a:xfrm>
        <a:prstGeom prst="rect">
          <a:avLst/>
        </a:prstGeom>
      </xdr:spPr>
    </xdr:pic>
    <xdr:clientData/>
  </xdr:twoCellAnchor>
  <xdr:twoCellAnchor editAs="oneCell">
    <xdr:from>
      <xdr:col>0</xdr:col>
      <xdr:colOff>111648</xdr:colOff>
      <xdr:row>23</xdr:row>
      <xdr:rowOff>83736</xdr:rowOff>
    </xdr:from>
    <xdr:to>
      <xdr:col>0</xdr:col>
      <xdr:colOff>1507252</xdr:colOff>
      <xdr:row>23</xdr:row>
      <xdr:rowOff>1014139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1F9C11AF-368A-753C-6E4D-CA7862EC42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648" y="22001703"/>
          <a:ext cx="1395604" cy="930403"/>
        </a:xfrm>
        <a:prstGeom prst="rect">
          <a:avLst/>
        </a:prstGeom>
      </xdr:spPr>
    </xdr:pic>
    <xdr:clientData/>
  </xdr:twoCellAnchor>
  <xdr:twoCellAnchor editAs="oneCell">
    <xdr:from>
      <xdr:col>0</xdr:col>
      <xdr:colOff>118626</xdr:colOff>
      <xdr:row>24</xdr:row>
      <xdr:rowOff>76759</xdr:rowOff>
    </xdr:from>
    <xdr:to>
      <xdr:col>0</xdr:col>
      <xdr:colOff>1479341</xdr:colOff>
      <xdr:row>24</xdr:row>
      <xdr:rowOff>983902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366223F5-DD5E-58D9-8842-8630319B46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626" y="23090275"/>
          <a:ext cx="1360715" cy="907143"/>
        </a:xfrm>
        <a:prstGeom prst="rect">
          <a:avLst/>
        </a:prstGeom>
      </xdr:spPr>
    </xdr:pic>
    <xdr:clientData/>
  </xdr:twoCellAnchor>
  <xdr:twoCellAnchor editAs="oneCell">
    <xdr:from>
      <xdr:col>0</xdr:col>
      <xdr:colOff>125606</xdr:colOff>
      <xdr:row>29</xdr:row>
      <xdr:rowOff>83738</xdr:rowOff>
    </xdr:from>
    <xdr:to>
      <xdr:col>0</xdr:col>
      <xdr:colOff>1496786</xdr:colOff>
      <xdr:row>29</xdr:row>
      <xdr:rowOff>997858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CA390ECC-0CBC-CE29-3981-746D45BE7F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606" y="26670002"/>
          <a:ext cx="1371180" cy="914120"/>
        </a:xfrm>
        <a:prstGeom prst="rect">
          <a:avLst/>
        </a:prstGeom>
      </xdr:spPr>
    </xdr:pic>
    <xdr:clientData/>
  </xdr:twoCellAnchor>
  <xdr:twoCellAnchor editAs="oneCell">
    <xdr:from>
      <xdr:col>0</xdr:col>
      <xdr:colOff>90714</xdr:colOff>
      <xdr:row>30</xdr:row>
      <xdr:rowOff>69780</xdr:rowOff>
    </xdr:from>
    <xdr:to>
      <xdr:col>0</xdr:col>
      <xdr:colOff>1503764</xdr:colOff>
      <xdr:row>30</xdr:row>
      <xdr:rowOff>1011813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A2D649D1-CA32-DC45-6F2C-6BB0C27B74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714" y="27751593"/>
          <a:ext cx="1413050" cy="942033"/>
        </a:xfrm>
        <a:prstGeom prst="rect">
          <a:avLst/>
        </a:prstGeom>
      </xdr:spPr>
    </xdr:pic>
    <xdr:clientData/>
  </xdr:twoCellAnchor>
  <xdr:twoCellAnchor editAs="oneCell">
    <xdr:from>
      <xdr:col>0</xdr:col>
      <xdr:colOff>125605</xdr:colOff>
      <xdr:row>6</xdr:row>
      <xdr:rowOff>97692</xdr:rowOff>
    </xdr:from>
    <xdr:to>
      <xdr:col>0</xdr:col>
      <xdr:colOff>1472363</xdr:colOff>
      <xdr:row>6</xdr:row>
      <xdr:rowOff>995531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304FD7BF-9805-6F44-36EF-13FE497C0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605" y="8227088"/>
          <a:ext cx="1346758" cy="897839"/>
        </a:xfrm>
        <a:prstGeom prst="rect">
          <a:avLst/>
        </a:prstGeom>
      </xdr:spPr>
    </xdr:pic>
    <xdr:clientData/>
  </xdr:twoCellAnchor>
  <xdr:twoCellAnchor editAs="oneCell">
    <xdr:from>
      <xdr:col>0</xdr:col>
      <xdr:colOff>132583</xdr:colOff>
      <xdr:row>14</xdr:row>
      <xdr:rowOff>90714</xdr:rowOff>
    </xdr:from>
    <xdr:to>
      <xdr:col>0</xdr:col>
      <xdr:colOff>1514231</xdr:colOff>
      <xdr:row>14</xdr:row>
      <xdr:rowOff>1011813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7BF735A5-6467-7106-E956-72F0EB3885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583" y="15079505"/>
          <a:ext cx="1381648" cy="921099"/>
        </a:xfrm>
        <a:prstGeom prst="rect">
          <a:avLst/>
        </a:prstGeom>
      </xdr:spPr>
    </xdr:pic>
    <xdr:clientData/>
  </xdr:twoCellAnchor>
  <xdr:twoCellAnchor editAs="oneCell">
    <xdr:from>
      <xdr:col>0</xdr:col>
      <xdr:colOff>125604</xdr:colOff>
      <xdr:row>21</xdr:row>
      <xdr:rowOff>97694</xdr:rowOff>
    </xdr:from>
    <xdr:to>
      <xdr:col>0</xdr:col>
      <xdr:colOff>1493297</xdr:colOff>
      <xdr:row>21</xdr:row>
      <xdr:rowOff>1009490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1E9784AC-4037-D114-48EE-F84383FA6A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604" y="20850331"/>
          <a:ext cx="1367693" cy="911796"/>
        </a:xfrm>
        <a:prstGeom prst="rect">
          <a:avLst/>
        </a:prstGeom>
      </xdr:spPr>
    </xdr:pic>
    <xdr:clientData/>
  </xdr:twoCellAnchor>
  <xdr:twoCellAnchor editAs="oneCell">
    <xdr:from>
      <xdr:col>0</xdr:col>
      <xdr:colOff>139560</xdr:colOff>
      <xdr:row>27</xdr:row>
      <xdr:rowOff>97692</xdr:rowOff>
    </xdr:from>
    <xdr:to>
      <xdr:col>0</xdr:col>
      <xdr:colOff>1479341</xdr:colOff>
      <xdr:row>27</xdr:row>
      <xdr:rowOff>990879</xdr:rowOff>
    </xdr:to>
    <xdr:pic>
      <xdr:nvPicPr>
        <xdr:cNvPr id="65" name="Picture 64">
          <a:extLst>
            <a:ext uri="{FF2B5EF4-FFF2-40B4-BE49-F238E27FC236}">
              <a16:creationId xmlns:a16="http://schemas.microsoft.com/office/drawing/2014/main" id="{A72DF10D-80D5-9BC8-0E99-A7E3862472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560" y="25518626"/>
          <a:ext cx="1339781" cy="893187"/>
        </a:xfrm>
        <a:prstGeom prst="rect">
          <a:avLst/>
        </a:prstGeom>
      </xdr:spPr>
    </xdr:pic>
    <xdr:clientData/>
  </xdr:twoCellAnchor>
  <xdr:twoCellAnchor editAs="oneCell">
    <xdr:from>
      <xdr:col>0</xdr:col>
      <xdr:colOff>104672</xdr:colOff>
      <xdr:row>35</xdr:row>
      <xdr:rowOff>90715</xdr:rowOff>
    </xdr:from>
    <xdr:to>
      <xdr:col>0</xdr:col>
      <xdr:colOff>1458408</xdr:colOff>
      <xdr:row>35</xdr:row>
      <xdr:rowOff>993205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45590AB0-AA77-C199-1613-84DAECE9FC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672" y="31094067"/>
          <a:ext cx="1353736" cy="902490"/>
        </a:xfrm>
        <a:prstGeom prst="rect">
          <a:avLst/>
        </a:prstGeom>
      </xdr:spPr>
    </xdr:pic>
    <xdr:clientData/>
  </xdr:twoCellAnchor>
  <xdr:twoCellAnchor editAs="oneCell">
    <xdr:from>
      <xdr:col>0</xdr:col>
      <xdr:colOff>125605</xdr:colOff>
      <xdr:row>37</xdr:row>
      <xdr:rowOff>90714</xdr:rowOff>
    </xdr:from>
    <xdr:to>
      <xdr:col>0</xdr:col>
      <xdr:colOff>1521210</xdr:colOff>
      <xdr:row>37</xdr:row>
      <xdr:rowOff>1021118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4AE7ECA5-5A7F-2437-4768-1B0B34D481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605" y="32259395"/>
          <a:ext cx="1395605" cy="930404"/>
        </a:xfrm>
        <a:prstGeom prst="rect">
          <a:avLst/>
        </a:prstGeom>
      </xdr:spPr>
    </xdr:pic>
    <xdr:clientData/>
  </xdr:twoCellAnchor>
  <xdr:twoCellAnchor editAs="oneCell">
    <xdr:from>
      <xdr:col>0</xdr:col>
      <xdr:colOff>153517</xdr:colOff>
      <xdr:row>38</xdr:row>
      <xdr:rowOff>111649</xdr:rowOff>
    </xdr:from>
    <xdr:to>
      <xdr:col>0</xdr:col>
      <xdr:colOff>1493297</xdr:colOff>
      <xdr:row>38</xdr:row>
      <xdr:rowOff>1004836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EA7C2FB0-46DC-AA5B-2405-E8FCC6530A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517" y="33375880"/>
          <a:ext cx="1339780" cy="893187"/>
        </a:xfrm>
        <a:prstGeom prst="rect">
          <a:avLst/>
        </a:prstGeom>
      </xdr:spPr>
    </xdr:pic>
    <xdr:clientData/>
  </xdr:twoCellAnchor>
  <xdr:twoCellAnchor editAs="oneCell">
    <xdr:from>
      <xdr:col>0</xdr:col>
      <xdr:colOff>132582</xdr:colOff>
      <xdr:row>40</xdr:row>
      <xdr:rowOff>69781</xdr:rowOff>
    </xdr:from>
    <xdr:to>
      <xdr:col>0</xdr:col>
      <xdr:colOff>1521208</xdr:colOff>
      <xdr:row>40</xdr:row>
      <xdr:rowOff>995532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F64150A8-01F4-CB1C-BF1C-D048B10F9A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582" y="34841265"/>
          <a:ext cx="1388626" cy="925751"/>
        </a:xfrm>
        <a:prstGeom prst="rect">
          <a:avLst/>
        </a:prstGeom>
      </xdr:spPr>
    </xdr:pic>
    <xdr:clientData/>
  </xdr:twoCellAnchor>
  <xdr:twoCellAnchor editAs="oneCell">
    <xdr:from>
      <xdr:col>0</xdr:col>
      <xdr:colOff>132583</xdr:colOff>
      <xdr:row>42</xdr:row>
      <xdr:rowOff>76758</xdr:rowOff>
    </xdr:from>
    <xdr:to>
      <xdr:col>0</xdr:col>
      <xdr:colOff>1493298</xdr:colOff>
      <xdr:row>42</xdr:row>
      <xdr:rowOff>983901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23C1ECE3-D6CE-158A-8B5B-856B7ECBCE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583" y="36013571"/>
          <a:ext cx="1360715" cy="907143"/>
        </a:xfrm>
        <a:prstGeom prst="rect">
          <a:avLst/>
        </a:prstGeom>
      </xdr:spPr>
    </xdr:pic>
    <xdr:clientData/>
  </xdr:twoCellAnchor>
  <xdr:twoCellAnchor editAs="oneCell">
    <xdr:from>
      <xdr:col>0</xdr:col>
      <xdr:colOff>139563</xdr:colOff>
      <xdr:row>43</xdr:row>
      <xdr:rowOff>90717</xdr:rowOff>
    </xdr:from>
    <xdr:to>
      <xdr:col>0</xdr:col>
      <xdr:colOff>1490068</xdr:colOff>
      <xdr:row>43</xdr:row>
      <xdr:rowOff>990881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D5FB0CDA-44AC-EBFF-A1B9-29AD91CDA3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39563" y="37123080"/>
          <a:ext cx="1350505" cy="900164"/>
        </a:xfrm>
        <a:prstGeom prst="rect">
          <a:avLst/>
        </a:prstGeom>
      </xdr:spPr>
    </xdr:pic>
    <xdr:clientData/>
  </xdr:twoCellAnchor>
  <xdr:twoCellAnchor editAs="oneCell">
    <xdr:from>
      <xdr:col>0</xdr:col>
      <xdr:colOff>146539</xdr:colOff>
      <xdr:row>45</xdr:row>
      <xdr:rowOff>111650</xdr:rowOff>
    </xdr:from>
    <xdr:to>
      <xdr:col>0</xdr:col>
      <xdr:colOff>1451429</xdr:colOff>
      <xdr:row>45</xdr:row>
      <xdr:rowOff>981576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6FA08B47-6062-97D3-0EA2-53D9CC9A72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539" y="38658243"/>
          <a:ext cx="1304890" cy="869926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8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F587D9-4735-4635-AD2D-38C57F098A90}">
  <dimension ref="A1:V40"/>
  <sheetViews>
    <sheetView topLeftCell="E26" zoomScale="74" zoomScaleNormal="62" workbookViewId="0">
      <selection activeCell="I15" sqref="I15"/>
    </sheetView>
  </sheetViews>
  <sheetFormatPr defaultColWidth="8.81640625" defaultRowHeight="14.5"/>
  <cols>
    <col min="1" max="1" width="31.81640625" customWidth="1"/>
    <col min="2" max="12" width="15.54296875" customWidth="1"/>
    <col min="13" max="14" width="22" customWidth="1"/>
    <col min="15" max="15" width="26.08984375" customWidth="1"/>
    <col min="16" max="18" width="8.81640625" customWidth="1"/>
    <col min="19" max="19" width="31" customWidth="1"/>
    <col min="20" max="20" width="23.26953125" customWidth="1"/>
    <col min="21" max="21" width="27" bestFit="1" customWidth="1"/>
    <col min="22" max="22" width="30.54296875" customWidth="1"/>
    <col min="23" max="23" width="31.6328125" customWidth="1"/>
  </cols>
  <sheetData>
    <row r="1" spans="1:22" ht="45.5" customHeight="1">
      <c r="A1" s="231" t="s">
        <v>146</v>
      </c>
      <c r="B1" s="232"/>
      <c r="C1" s="232"/>
      <c r="D1" s="232"/>
      <c r="E1" s="232"/>
      <c r="F1" s="233"/>
      <c r="G1" s="240" t="s">
        <v>122</v>
      </c>
      <c r="H1" s="241"/>
      <c r="I1" s="242"/>
      <c r="J1" s="243"/>
      <c r="K1" s="243"/>
      <c r="L1" s="243"/>
      <c r="M1" s="243"/>
      <c r="N1" s="244"/>
      <c r="O1" s="245"/>
    </row>
    <row r="2" spans="1:22" ht="45.5" customHeight="1">
      <c r="A2" s="234"/>
      <c r="B2" s="235"/>
      <c r="C2" s="235"/>
      <c r="D2" s="235"/>
      <c r="E2" s="235"/>
      <c r="F2" s="236"/>
      <c r="G2" s="246" t="s">
        <v>121</v>
      </c>
      <c r="H2" s="247"/>
      <c r="I2" s="248"/>
      <c r="J2" s="249"/>
      <c r="K2" s="249"/>
      <c r="L2" s="249"/>
      <c r="M2" s="249"/>
      <c r="N2" s="250"/>
      <c r="O2" s="251"/>
    </row>
    <row r="3" spans="1:22" ht="45.5" customHeight="1">
      <c r="A3" s="234"/>
      <c r="B3" s="235"/>
      <c r="C3" s="235"/>
      <c r="D3" s="235"/>
      <c r="E3" s="235"/>
      <c r="F3" s="236"/>
      <c r="G3" s="246" t="s">
        <v>120</v>
      </c>
      <c r="H3" s="247"/>
      <c r="I3" s="248"/>
      <c r="J3" s="249"/>
      <c r="K3" s="249"/>
      <c r="L3" s="249"/>
      <c r="M3" s="249"/>
      <c r="N3" s="250"/>
      <c r="O3" s="251"/>
    </row>
    <row r="4" spans="1:22" ht="45.5" customHeight="1">
      <c r="A4" s="234"/>
      <c r="B4" s="235"/>
      <c r="C4" s="235"/>
      <c r="D4" s="235"/>
      <c r="E4" s="235"/>
      <c r="F4" s="236"/>
      <c r="G4" s="246" t="s">
        <v>119</v>
      </c>
      <c r="H4" s="247"/>
      <c r="I4" s="248"/>
      <c r="J4" s="249"/>
      <c r="K4" s="249"/>
      <c r="L4" s="249"/>
      <c r="M4" s="249"/>
      <c r="N4" s="250"/>
      <c r="O4" s="251"/>
    </row>
    <row r="5" spans="1:22" ht="46" customHeight="1" thickBot="1">
      <c r="A5" s="237"/>
      <c r="B5" s="238"/>
      <c r="C5" s="238"/>
      <c r="D5" s="238"/>
      <c r="E5" s="238"/>
      <c r="F5" s="239"/>
      <c r="G5" s="252" t="s">
        <v>118</v>
      </c>
      <c r="H5" s="253"/>
      <c r="I5" s="254"/>
      <c r="J5" s="255"/>
      <c r="K5" s="255"/>
      <c r="L5" s="255"/>
      <c r="M5" s="255"/>
      <c r="N5" s="256"/>
      <c r="O5" s="257"/>
    </row>
    <row r="6" spans="1:22" s="2" customFormat="1" ht="53.15" customHeight="1" thickBot="1">
      <c r="A6" s="230"/>
      <c r="B6" s="230"/>
      <c r="C6" s="230"/>
      <c r="D6" s="230"/>
      <c r="E6" s="230"/>
      <c r="F6" s="230"/>
      <c r="G6" s="230"/>
      <c r="H6" s="230"/>
      <c r="I6" s="230"/>
      <c r="J6" s="230"/>
      <c r="K6" s="230"/>
      <c r="L6" s="230"/>
      <c r="M6" s="230"/>
      <c r="N6" s="230"/>
      <c r="O6" s="230"/>
    </row>
    <row r="7" spans="1:22" s="2" customFormat="1" ht="48.5" customHeight="1" thickBot="1">
      <c r="A7" s="166" t="s">
        <v>18</v>
      </c>
      <c r="B7" s="62" t="s">
        <v>5</v>
      </c>
      <c r="C7" s="41" t="s">
        <v>6</v>
      </c>
      <c r="D7" s="42" t="s">
        <v>7</v>
      </c>
      <c r="E7" s="43" t="s">
        <v>8</v>
      </c>
      <c r="F7" s="44" t="s">
        <v>9</v>
      </c>
      <c r="G7" s="45" t="s">
        <v>10</v>
      </c>
      <c r="H7" s="46" t="s">
        <v>11</v>
      </c>
      <c r="I7" s="47" t="s">
        <v>12</v>
      </c>
      <c r="J7" s="48" t="s">
        <v>13</v>
      </c>
      <c r="K7" s="49" t="s">
        <v>14</v>
      </c>
      <c r="L7" s="63" t="s">
        <v>67</v>
      </c>
      <c r="M7" s="104" t="s">
        <v>148</v>
      </c>
      <c r="N7" s="104" t="s">
        <v>176</v>
      </c>
      <c r="O7" s="105" t="s">
        <v>124</v>
      </c>
      <c r="S7" s="166" t="s">
        <v>147</v>
      </c>
      <c r="T7" s="173" t="s">
        <v>148</v>
      </c>
      <c r="U7" s="173" t="s">
        <v>177</v>
      </c>
      <c r="V7" s="173" t="s">
        <v>178</v>
      </c>
    </row>
    <row r="8" spans="1:22" s="2" customFormat="1" ht="40" customHeight="1" thickBot="1">
      <c r="A8" s="51" t="s">
        <v>128</v>
      </c>
      <c r="B8" s="77">
        <f>SUM(COINS!G8:G14)+SUM(COINS!G6*7)</f>
        <v>0</v>
      </c>
      <c r="C8" s="78">
        <f>SUM(COINS!H8:H14)+SUM(COINS!H6*7)</f>
        <v>0</v>
      </c>
      <c r="D8" s="79">
        <f>SUM(COINS!I8:I14)+SUM(COINS!I6*7)</f>
        <v>0</v>
      </c>
      <c r="E8" s="80">
        <f>SUM(COINS!J8:J14)+SUM(COINS!J6*7)</f>
        <v>0</v>
      </c>
      <c r="F8" s="81">
        <f>SUM(COINS!K8:K14)+SUM(COINS!K6*7)</f>
        <v>0</v>
      </c>
      <c r="G8" s="82">
        <f>SUM(COINS!L8:L14)+SUM(COINS!L6*7)</f>
        <v>0</v>
      </c>
      <c r="H8" s="83">
        <f>SUM(COINS!M8:M14)+SUM(COINS!M6*7)</f>
        <v>0</v>
      </c>
      <c r="I8" s="84">
        <f>SUM(COINS!N8:N14)+SUM(COINS!N6*7)</f>
        <v>0</v>
      </c>
      <c r="J8" s="85">
        <f>SUM(COINS!O8:O14)+SUM(COINS!O6*7)</f>
        <v>0</v>
      </c>
      <c r="K8" s="86">
        <f>SUM(COINS!P8:P14)+SUM(COINS!P6*7)</f>
        <v>0</v>
      </c>
      <c r="L8" s="87"/>
      <c r="M8" s="88" cm="1">
        <f t="array" ref="M8">SUM(COINS!D8:D14*COINS!R8:R14)+SUM(COINS!R6*COINS!D6)</f>
        <v>0</v>
      </c>
      <c r="N8" s="88" cm="1">
        <f t="array" ref="N8">SUM(COINS!E8:E14*COINS!R8:R14)+SUM(COINS!R6*COINS!E6)</f>
        <v>0</v>
      </c>
      <c r="O8" s="100">
        <f>SUM(COINS!S8:S14)+COINS!S6</f>
        <v>0</v>
      </c>
      <c r="S8" s="174" t="s">
        <v>149</v>
      </c>
      <c r="T8" s="175">
        <f>M8+M13+M18+M23</f>
        <v>0</v>
      </c>
      <c r="U8" s="175">
        <f>N8+N13+N18+N23</f>
        <v>0</v>
      </c>
      <c r="V8" s="176">
        <f>O8+O13+O18+O23</f>
        <v>0</v>
      </c>
    </row>
    <row r="9" spans="1:22" s="2" customFormat="1" ht="40" customHeight="1" thickBot="1">
      <c r="A9" s="51" t="s">
        <v>92</v>
      </c>
      <c r="B9" s="89">
        <f>SUM(COINS!G16:G18,COINS!G20,COINS!G21)</f>
        <v>0</v>
      </c>
      <c r="C9" s="90">
        <f>SUM(COINS!H16:H18,COINS!H20,COINS!H21)</f>
        <v>0</v>
      </c>
      <c r="D9" s="91">
        <f>SUM(COINS!I16:I18,COINS!I20,COINS!I21)</f>
        <v>0</v>
      </c>
      <c r="E9" s="92">
        <f>SUM(COINS!J16:J18,COINS!J20,COINS!J21)</f>
        <v>0</v>
      </c>
      <c r="F9" s="93">
        <f>SUM(COINS!K16:K18,COINS!K20,COINS!K21)</f>
        <v>0</v>
      </c>
      <c r="G9" s="94">
        <f>SUM(COINS!L16:L18,COINS!L20,COINS!L21)</f>
        <v>0</v>
      </c>
      <c r="H9" s="95">
        <f>SUM(COINS!M16:M18,COINS!M20,COINS!M21)</f>
        <v>0</v>
      </c>
      <c r="I9" s="96">
        <f>SUM(COINS!N16:N18,COINS!N20,COINS!N21)</f>
        <v>0</v>
      </c>
      <c r="J9" s="97">
        <f>SUM(COINS!O16:O18,COINS!O20,COINS!O21)</f>
        <v>0</v>
      </c>
      <c r="K9" s="98">
        <f>SUM(COINS!P16:P18,COINS!P20,COINS!P21)</f>
        <v>0</v>
      </c>
      <c r="L9" s="99">
        <f>SUM(COINS!Q16:Q18,COINS!Q20,COINS!Q21)</f>
        <v>0</v>
      </c>
      <c r="M9" s="88">
        <f>SUM(B9:L9)</f>
        <v>0</v>
      </c>
      <c r="N9" s="88" cm="1">
        <f t="array" ref="N9">SUM(COINS!E16:E18*COINS!R16:R18)+SUM(COINS!E20:E21*COINS!R20:R21)</f>
        <v>0</v>
      </c>
      <c r="O9" s="101">
        <f>SUM(COINS!S16:S18,COINS!S20,COINS!S21)</f>
        <v>0</v>
      </c>
      <c r="S9" s="174" t="s">
        <v>150</v>
      </c>
      <c r="T9" s="175">
        <f>M9+M14+M19+M35</f>
        <v>0</v>
      </c>
      <c r="U9" s="175">
        <f>N9+N14+N19+N35</f>
        <v>0</v>
      </c>
      <c r="V9" s="176">
        <f>O9+O14+O19+O35</f>
        <v>0</v>
      </c>
    </row>
    <row r="10" spans="1:22" s="2" customFormat="1" ht="40" customHeight="1" thickBot="1">
      <c r="A10" s="40"/>
      <c r="B10" s="170"/>
      <c r="C10" s="170"/>
      <c r="D10" s="170"/>
      <c r="E10" s="170"/>
      <c r="F10" s="170"/>
      <c r="G10" s="170"/>
      <c r="H10" s="170"/>
      <c r="I10" s="170"/>
      <c r="J10" s="170"/>
      <c r="K10" s="170"/>
      <c r="L10" s="170"/>
      <c r="M10" s="170"/>
      <c r="N10" s="170"/>
      <c r="O10" s="102">
        <f>SUM(O8:O9)</f>
        <v>0</v>
      </c>
      <c r="S10" s="174" t="s">
        <v>151</v>
      </c>
      <c r="T10" s="175">
        <f>M27+M31+M36</f>
        <v>0</v>
      </c>
      <c r="U10" s="175">
        <f>N27+N31+N36</f>
        <v>0</v>
      </c>
      <c r="V10" s="176">
        <f>O27+O31+O36</f>
        <v>0</v>
      </c>
    </row>
    <row r="11" spans="1:22" s="2" customFormat="1" ht="40" customHeight="1" thickBot="1">
      <c r="A11" s="1"/>
      <c r="B11" s="171"/>
      <c r="C11" s="171"/>
      <c r="D11" s="171"/>
      <c r="E11" s="171"/>
      <c r="F11" s="171"/>
      <c r="G11" s="171"/>
      <c r="H11" s="171"/>
      <c r="I11" s="171"/>
      <c r="J11" s="171"/>
      <c r="K11" s="171"/>
      <c r="L11" s="171"/>
      <c r="M11" s="171"/>
      <c r="N11" s="171"/>
      <c r="O11" s="172"/>
      <c r="T11" s="175">
        <f>SUM(T8:T10)</f>
        <v>0</v>
      </c>
      <c r="U11" s="175">
        <f>SUM(U8:U10)</f>
        <v>0</v>
      </c>
      <c r="V11" s="176">
        <f>SUM(V8:V10)</f>
        <v>0</v>
      </c>
    </row>
    <row r="12" spans="1:22" s="2" customFormat="1" ht="48.5" customHeight="1" thickBot="1">
      <c r="A12" s="166" t="s">
        <v>26</v>
      </c>
      <c r="B12" s="62" t="s">
        <v>5</v>
      </c>
      <c r="C12" s="41" t="s">
        <v>6</v>
      </c>
      <c r="D12" s="42" t="s">
        <v>7</v>
      </c>
      <c r="E12" s="43" t="s">
        <v>8</v>
      </c>
      <c r="F12" s="44" t="s">
        <v>9</v>
      </c>
      <c r="G12" s="45" t="s">
        <v>10</v>
      </c>
      <c r="H12" s="46" t="s">
        <v>11</v>
      </c>
      <c r="I12" s="47" t="s">
        <v>12</v>
      </c>
      <c r="J12" s="48" t="s">
        <v>13</v>
      </c>
      <c r="K12" s="49" t="s">
        <v>14</v>
      </c>
      <c r="L12" s="63" t="s">
        <v>67</v>
      </c>
      <c r="M12" s="104" t="s">
        <v>148</v>
      </c>
      <c r="N12" s="104" t="s">
        <v>176</v>
      </c>
      <c r="O12" s="105" t="s">
        <v>124</v>
      </c>
    </row>
    <row r="13" spans="1:22" s="2" customFormat="1" ht="40" customHeight="1" thickBot="1">
      <c r="A13" s="51" t="s">
        <v>128</v>
      </c>
      <c r="B13" s="77">
        <f>SUM(BUILT!G8:G19)+SUM(BUILT!G6*12)</f>
        <v>0</v>
      </c>
      <c r="C13" s="78">
        <f>SUM(BUILT!H8:H19)+SUM(BUILT!H6*12)</f>
        <v>0</v>
      </c>
      <c r="D13" s="79">
        <f>SUM(BUILT!I8:I19)+SUM(BUILT!I6*12)</f>
        <v>0</v>
      </c>
      <c r="E13" s="80">
        <f>SUM(BUILT!J8:J19)+SUM(BUILT!J6*12)</f>
        <v>0</v>
      </c>
      <c r="F13" s="81">
        <f>SUM(BUILT!K8:K19)+SUM(BUILT!K6*12)</f>
        <v>0</v>
      </c>
      <c r="G13" s="82">
        <f>SUM(BUILT!L8:L19)+SUM(BUILT!L6*12)</f>
        <v>0</v>
      </c>
      <c r="H13" s="83">
        <f>SUM(BUILT!M8:M19)+SUM(BUILT!M6*12)</f>
        <v>0</v>
      </c>
      <c r="I13" s="84">
        <f>SUM(BUILT!N8:N19)+SUM(BUILT!N6*12)</f>
        <v>0</v>
      </c>
      <c r="J13" s="85">
        <f>SUM(BUILT!O8:O19)+SUM(BUILT!O6*12)</f>
        <v>0</v>
      </c>
      <c r="K13" s="86">
        <f>SUM(BUILT!P8:P19)+SUM(BUILT!P6*12)</f>
        <v>0</v>
      </c>
      <c r="L13" s="87"/>
      <c r="M13" s="88" cm="1">
        <f t="array" ref="M13">SUM(BUILT!D8:D19*BUILT!R8:R19)+SUM(BUILT!R6*BUILT!D6)</f>
        <v>0</v>
      </c>
      <c r="N13" s="88" cm="1">
        <f t="array" ref="N13">SUM(BUILT!E8:E19*BUILT!R8:R19)+SUM(BUILT!R6*BUILT!E6)</f>
        <v>0</v>
      </c>
      <c r="O13" s="100">
        <f>SUM(BUILT!S8:S19)+BUILT!S6</f>
        <v>0</v>
      </c>
    </row>
    <row r="14" spans="1:22" s="2" customFormat="1" ht="41" customHeight="1" thickBot="1">
      <c r="A14" s="51" t="s">
        <v>123</v>
      </c>
      <c r="B14" s="89">
        <f>SUM(BUILT!G23:G32,BUILT!G36:G45)+(BUILT!G21*10)+(BUILT!G34*10)</f>
        <v>0</v>
      </c>
      <c r="C14" s="90">
        <f>SUM(BUILT!H23:H32,BUILT!H36:H45)+(BUILT!H21*10)+(BUILT!H34*10)</f>
        <v>0</v>
      </c>
      <c r="D14" s="91">
        <f>SUM(BUILT!I23:I32,BUILT!I36:I45)+(BUILT!I21*10)+(BUILT!I34*10)</f>
        <v>0</v>
      </c>
      <c r="E14" s="92">
        <f>SUM(BUILT!J23:J32,BUILT!J36:J45)+(BUILT!J21*10)+(BUILT!J34*10)</f>
        <v>0</v>
      </c>
      <c r="F14" s="93">
        <f>SUM(BUILT!K23:K32,BUILT!K36:K45)+(BUILT!K21*10)+(BUILT!K34*10)</f>
        <v>0</v>
      </c>
      <c r="G14" s="94">
        <f>SUM(BUILT!L23:L32,BUILT!L36:L45)+(BUILT!L21*10)+(BUILT!L34*10)</f>
        <v>0</v>
      </c>
      <c r="H14" s="95">
        <f>SUM(BUILT!M23:M32,BUILT!M36:M45)+(BUILT!M21*10)+(BUILT!M34*10)</f>
        <v>0</v>
      </c>
      <c r="I14" s="96">
        <f>SUM(BUILT!N23:N32,BUILT!N36:N45)+(BUILT!N21*10)+(BUILT!N34*10)</f>
        <v>0</v>
      </c>
      <c r="J14" s="97">
        <f>SUM(BUILT!O23:O32,BUILT!O36:O45)+(BUILT!O21*10)+(BUILT!O34*10)</f>
        <v>0</v>
      </c>
      <c r="K14" s="98">
        <f>SUM(BUILT!P23:P32,BUILT!P36:P45)+(BUILT!P21*10)+(BUILT!P34*10)</f>
        <v>0</v>
      </c>
      <c r="L14" s="99">
        <f>SUM(BUILT!Q23:Q32,BUILT!Q36:Q45)+(BUILT!Q21*10)+(BUILT!Q34*10)</f>
        <v>0</v>
      </c>
      <c r="M14" s="88">
        <f>SUM(B14:L14)</f>
        <v>0</v>
      </c>
      <c r="N14" s="88" cm="1">
        <f t="array" ref="N14">SUM(BUILT!E21*BUILT!R21)+SUM(BUILT!E23:E32*BUILT!R23:R32)+SUM(BUILT!E34*BUILT!R34)+SUM(BUILT!E36:E45*BUILT!R36:R45)</f>
        <v>0</v>
      </c>
      <c r="O14" s="101">
        <f>SUM(BUILT!S23:S32,BUILT!S36:S45)+BUILT!S21+BUILT!S34</f>
        <v>0</v>
      </c>
    </row>
    <row r="15" spans="1:22" s="2" customFormat="1" ht="41" customHeight="1" thickBot="1">
      <c r="A15" s="40"/>
      <c r="B15" s="170"/>
      <c r="C15" s="170"/>
      <c r="D15" s="170"/>
      <c r="E15" s="170"/>
      <c r="F15" s="170"/>
      <c r="G15" s="170"/>
      <c r="H15" s="170"/>
      <c r="I15" s="170"/>
      <c r="J15" s="170"/>
      <c r="K15" s="170"/>
      <c r="L15" s="170"/>
      <c r="M15" s="170"/>
      <c r="N15" s="170"/>
      <c r="O15" s="102">
        <f>SUM(O13:O14)</f>
        <v>0</v>
      </c>
    </row>
    <row r="16" spans="1:22" s="2" customFormat="1" ht="41" customHeight="1" thickBot="1">
      <c r="A16" s="1"/>
      <c r="B16" s="171"/>
      <c r="C16" s="171"/>
      <c r="D16" s="171"/>
      <c r="E16" s="171"/>
      <c r="F16" s="171"/>
      <c r="G16" s="171"/>
      <c r="H16" s="171"/>
      <c r="I16" s="171"/>
      <c r="J16" s="171"/>
      <c r="K16" s="171"/>
      <c r="L16" s="171"/>
      <c r="M16" s="171"/>
      <c r="N16" s="171"/>
      <c r="O16" s="172"/>
      <c r="P16"/>
      <c r="Q16"/>
      <c r="R16"/>
      <c r="S16"/>
      <c r="T16"/>
      <c r="U16"/>
    </row>
    <row r="17" spans="1:21" s="2" customFormat="1" ht="48.5" customHeight="1" thickBot="1">
      <c r="A17" s="166" t="s">
        <v>38</v>
      </c>
      <c r="B17" s="62" t="s">
        <v>5</v>
      </c>
      <c r="C17" s="41" t="s">
        <v>6</v>
      </c>
      <c r="D17" s="42" t="s">
        <v>7</v>
      </c>
      <c r="E17" s="43" t="s">
        <v>8</v>
      </c>
      <c r="F17" s="44" t="s">
        <v>9</v>
      </c>
      <c r="G17" s="45" t="s">
        <v>10</v>
      </c>
      <c r="H17" s="46" t="s">
        <v>11</v>
      </c>
      <c r="I17" s="47" t="s">
        <v>12</v>
      </c>
      <c r="J17" s="48" t="s">
        <v>13</v>
      </c>
      <c r="K17" s="49" t="s">
        <v>14</v>
      </c>
      <c r="L17" s="63" t="s">
        <v>67</v>
      </c>
      <c r="M17" s="104" t="s">
        <v>148</v>
      </c>
      <c r="N17" s="104" t="s">
        <v>176</v>
      </c>
      <c r="O17" s="105" t="s">
        <v>124</v>
      </c>
      <c r="P17"/>
      <c r="Q17"/>
      <c r="R17"/>
      <c r="S17"/>
      <c r="T17"/>
      <c r="U17"/>
    </row>
    <row r="18" spans="1:21" ht="41" customHeight="1" thickBot="1">
      <c r="A18" s="51" t="s">
        <v>128</v>
      </c>
      <c r="B18" s="77">
        <f>SUM(GUMDROPS!G8:G35)+GUMDROPS!G6*28</f>
        <v>0</v>
      </c>
      <c r="C18" s="78">
        <f>SUM(GUMDROPS!H8:H35)+GUMDROPS!H6*28</f>
        <v>0</v>
      </c>
      <c r="D18" s="79">
        <f>SUM(GUMDROPS!I8:I35)+GUMDROPS!I6*28</f>
        <v>0</v>
      </c>
      <c r="E18" s="80">
        <f>SUM(GUMDROPS!J8:J35)+GUMDROPS!J6*28</f>
        <v>0</v>
      </c>
      <c r="F18" s="81">
        <f>SUM(GUMDROPS!K8:K35)+GUMDROPS!K6*28</f>
        <v>0</v>
      </c>
      <c r="G18" s="82">
        <f>SUM(GUMDROPS!L8:L35)+GUMDROPS!L6*28</f>
        <v>0</v>
      </c>
      <c r="H18" s="83">
        <f>SUM(GUMDROPS!M8:M35)+GUMDROPS!M6*28</f>
        <v>0</v>
      </c>
      <c r="I18" s="84">
        <f>SUM(GUMDROPS!N8:N35)+GUMDROPS!N6*28</f>
        <v>0</v>
      </c>
      <c r="J18" s="85">
        <f>SUM(GUMDROPS!O8:O35)+GUMDROPS!O6*28</f>
        <v>0</v>
      </c>
      <c r="K18" s="86">
        <f>SUM(GUMDROPS!P8:P35)+GUMDROPS!P6*28</f>
        <v>0</v>
      </c>
      <c r="L18" s="87"/>
      <c r="M18" s="88">
        <f>SUM(B18:L18)</f>
        <v>0</v>
      </c>
      <c r="N18" s="88" cm="1">
        <f t="array" ref="N18">SUM(GUMDROPS!E8:E35*GUMDROPS!R8:R35)+SUM(GUMDROPS!E6*GUMDROPS!R6)</f>
        <v>0</v>
      </c>
      <c r="O18" s="100">
        <f>SUM(GUMDROPS!S8:S35)+GUMDROPS!S6</f>
        <v>0</v>
      </c>
    </row>
    <row r="19" spans="1:21" ht="40" customHeight="1" thickBot="1">
      <c r="A19" s="51" t="s">
        <v>123</v>
      </c>
      <c r="B19" s="89">
        <f>SUM(GUMDROPS!G39:G46)+GUMDROPS!G37*8</f>
        <v>0</v>
      </c>
      <c r="C19" s="90">
        <f>SUM(GUMDROPS!H39:H46)+GUMDROPS!H37*8</f>
        <v>0</v>
      </c>
      <c r="D19" s="91">
        <f>SUM(GUMDROPS!I39:I46)+GUMDROPS!I37*8</f>
        <v>0</v>
      </c>
      <c r="E19" s="92">
        <f>SUM(GUMDROPS!J39:J46)+GUMDROPS!J37*8</f>
        <v>0</v>
      </c>
      <c r="F19" s="93">
        <f>SUM(GUMDROPS!K39:K46)+GUMDROPS!K37*8</f>
        <v>0</v>
      </c>
      <c r="G19" s="94">
        <f>SUM(GUMDROPS!L39:L46)+GUMDROPS!L37*8</f>
        <v>0</v>
      </c>
      <c r="H19" s="95">
        <f>SUM(GUMDROPS!M39:M46)+GUMDROPS!M37*8</f>
        <v>0</v>
      </c>
      <c r="I19" s="96">
        <f>SUM(GUMDROPS!N39:N46)+GUMDROPS!N37*8</f>
        <v>0</v>
      </c>
      <c r="J19" s="97">
        <f>SUM(GUMDROPS!O39:O46)+GUMDROPS!O37*8</f>
        <v>0</v>
      </c>
      <c r="K19" s="98">
        <f>SUM(GUMDROPS!P39:P46)+GUMDROPS!P37*8</f>
        <v>0</v>
      </c>
      <c r="L19" s="99">
        <f>SUM(GUMDROPS!Q39:Q46)+GUMDROPS!Q37*8</f>
        <v>0</v>
      </c>
      <c r="M19" s="88">
        <f>SUM(B19:L19)</f>
        <v>0</v>
      </c>
      <c r="N19" s="88" cm="1">
        <f t="array" ref="N19">SUM(GUMDROPS!E37*GUMDROPS!R37)+SUM(GUMDROPS!E39:E46*GUMDROPS!R39:R46)</f>
        <v>0</v>
      </c>
      <c r="O19" s="101">
        <f>SUM(GUMDROPS!S39:S46)+GUMDROPS!S37</f>
        <v>0</v>
      </c>
    </row>
    <row r="20" spans="1:21" ht="40" customHeight="1" thickBot="1">
      <c r="A20" s="40"/>
      <c r="B20" s="170"/>
      <c r="C20" s="170"/>
      <c r="D20" s="170"/>
      <c r="E20" s="170"/>
      <c r="F20" s="170"/>
      <c r="G20" s="170"/>
      <c r="H20" s="170"/>
      <c r="I20" s="170"/>
      <c r="J20" s="170"/>
      <c r="K20" s="170"/>
      <c r="L20" s="170"/>
      <c r="M20" s="170"/>
      <c r="N20" s="170"/>
      <c r="O20" s="102">
        <f>SUM(O18:O19)</f>
        <v>0</v>
      </c>
    </row>
    <row r="21" spans="1:21" ht="40" customHeight="1" thickBot="1">
      <c r="A21" s="1"/>
      <c r="B21" s="171"/>
      <c r="C21" s="171"/>
      <c r="D21" s="171"/>
      <c r="E21" s="171"/>
      <c r="F21" s="171"/>
      <c r="G21" s="171"/>
      <c r="H21" s="171"/>
      <c r="I21" s="171"/>
      <c r="J21" s="171"/>
      <c r="K21" s="171"/>
      <c r="L21" s="171"/>
      <c r="M21" s="171"/>
      <c r="N21" s="171"/>
      <c r="O21" s="172"/>
    </row>
    <row r="22" spans="1:21" ht="48.5" customHeight="1" thickBot="1">
      <c r="A22" s="166" t="s">
        <v>125</v>
      </c>
      <c r="B22" s="62" t="s">
        <v>5</v>
      </c>
      <c r="C22" s="41" t="s">
        <v>6</v>
      </c>
      <c r="D22" s="42" t="s">
        <v>7</v>
      </c>
      <c r="E22" s="43" t="s">
        <v>8</v>
      </c>
      <c r="F22" s="44" t="s">
        <v>9</v>
      </c>
      <c r="G22" s="45" t="s">
        <v>10</v>
      </c>
      <c r="H22" s="46" t="s">
        <v>11</v>
      </c>
      <c r="I22" s="47" t="s">
        <v>12</v>
      </c>
      <c r="J22" s="48" t="s">
        <v>13</v>
      </c>
      <c r="K22" s="49" t="s">
        <v>14</v>
      </c>
      <c r="L22" s="63" t="s">
        <v>67</v>
      </c>
      <c r="M22" s="104" t="s">
        <v>148</v>
      </c>
      <c r="N22" s="104" t="s">
        <v>176</v>
      </c>
      <c r="O22" s="105" t="s">
        <v>124</v>
      </c>
    </row>
    <row r="23" spans="1:21" ht="40" customHeight="1" thickBot="1">
      <c r="A23" s="51" t="s">
        <v>128</v>
      </c>
      <c r="B23" s="89">
        <f>SUM(SANS!G6:G8)</f>
        <v>0</v>
      </c>
      <c r="C23" s="90">
        <f>SUM(SANS!H6:H8)</f>
        <v>0</v>
      </c>
      <c r="D23" s="91">
        <f>SUM(SANS!I6:I8)</f>
        <v>0</v>
      </c>
      <c r="E23" s="92">
        <f>SUM(SANS!J6:J8)</f>
        <v>0</v>
      </c>
      <c r="F23" s="93">
        <f>SUM(SANS!K6:K8)</f>
        <v>0</v>
      </c>
      <c r="G23" s="94">
        <f>SUM(SANS!L6:L8)</f>
        <v>0</v>
      </c>
      <c r="H23" s="95">
        <f>SUM(SANS!M6:M8)</f>
        <v>0</v>
      </c>
      <c r="I23" s="96">
        <f>SUM(SANS!N6:N8)</f>
        <v>0</v>
      </c>
      <c r="J23" s="97">
        <f>SUM(SANS!O6:O8)</f>
        <v>0</v>
      </c>
      <c r="K23" s="98">
        <f>SUM(SANS!P6:P8)</f>
        <v>0</v>
      </c>
      <c r="L23" s="103"/>
      <c r="M23" s="88" cm="1">
        <f t="array" ref="M23">SUM(SANS!D6:D8*SANS!R6:R8)</f>
        <v>0</v>
      </c>
      <c r="N23" s="88" cm="1">
        <f t="array" ref="N23">SUM(SANS!E6:E8*SANS!R6:R8)</f>
        <v>0</v>
      </c>
      <c r="O23" s="100">
        <f>SUM(SANS!S6:S8)</f>
        <v>0</v>
      </c>
    </row>
    <row r="24" spans="1:21" ht="40" customHeight="1" thickBot="1">
      <c r="A24" s="40"/>
      <c r="B24" s="170"/>
      <c r="C24" s="170"/>
      <c r="D24" s="170"/>
      <c r="E24" s="170"/>
      <c r="F24" s="170"/>
      <c r="G24" s="170"/>
      <c r="H24" s="170"/>
      <c r="I24" s="170"/>
      <c r="J24" s="170"/>
      <c r="K24" s="170"/>
      <c r="L24" s="170"/>
      <c r="M24" s="170"/>
      <c r="N24" s="170"/>
      <c r="O24" s="102">
        <f>SUM(O23)</f>
        <v>0</v>
      </c>
    </row>
    <row r="25" spans="1:21" ht="40" customHeight="1" thickBot="1">
      <c r="A25" s="1"/>
      <c r="B25" s="171"/>
      <c r="C25" s="171"/>
      <c r="D25" s="171"/>
      <c r="E25" s="171"/>
      <c r="F25" s="171"/>
      <c r="G25" s="171"/>
      <c r="H25" s="171"/>
      <c r="I25" s="171"/>
      <c r="J25" s="171"/>
      <c r="K25" s="171"/>
      <c r="L25" s="171"/>
      <c r="M25" s="171"/>
      <c r="N25" s="171"/>
      <c r="O25" s="172"/>
    </row>
    <row r="26" spans="1:21" ht="48.5" customHeight="1" thickBot="1">
      <c r="A26" s="166" t="s">
        <v>126</v>
      </c>
      <c r="B26" s="62" t="s">
        <v>5</v>
      </c>
      <c r="C26" s="41" t="s">
        <v>6</v>
      </c>
      <c r="D26" s="42" t="s">
        <v>7</v>
      </c>
      <c r="E26" s="43" t="s">
        <v>8</v>
      </c>
      <c r="F26" s="44" t="s">
        <v>9</v>
      </c>
      <c r="G26" s="45" t="s">
        <v>10</v>
      </c>
      <c r="H26" s="46" t="s">
        <v>11</v>
      </c>
      <c r="I26" s="47" t="s">
        <v>12</v>
      </c>
      <c r="J26" s="48" t="s">
        <v>13</v>
      </c>
      <c r="K26" s="49" t="s">
        <v>14</v>
      </c>
      <c r="L26" s="63" t="s">
        <v>67</v>
      </c>
      <c r="M26" s="104" t="s">
        <v>148</v>
      </c>
      <c r="N26" s="104" t="s">
        <v>176</v>
      </c>
      <c r="O26" s="105" t="s">
        <v>124</v>
      </c>
    </row>
    <row r="27" spans="1:21" ht="40" customHeight="1" thickBot="1">
      <c r="A27" s="52" t="s">
        <v>106</v>
      </c>
      <c r="B27" s="89">
        <f>SUM(BUIDLERS!G8:G19,BUIDLERS!G23:G34)+(BUIDLERS!G6*12)+(BUIDLERS!G21*12)</f>
        <v>0</v>
      </c>
      <c r="C27" s="90">
        <f>SUM(BUIDLERS!H8:H19,BUIDLERS!H23:H34)+(BUIDLERS!H6*12)+(BUIDLERS!H21*12)</f>
        <v>0</v>
      </c>
      <c r="D27" s="91">
        <f>SUM(BUIDLERS!I8:I19,BUIDLERS!I23:I34)+(BUIDLERS!I6*12)+(BUIDLERS!I21*12)</f>
        <v>0</v>
      </c>
      <c r="E27" s="92">
        <f>SUM(BUIDLERS!J8:J19,BUIDLERS!J23:J34)+(BUIDLERS!J6*12)+(BUIDLERS!J21*12)</f>
        <v>0</v>
      </c>
      <c r="F27" s="93">
        <f>SUM(BUIDLERS!K8:K19,BUIDLERS!K23:K34)+(BUIDLERS!K6*12)+(BUIDLERS!K21*12)</f>
        <v>0</v>
      </c>
      <c r="G27" s="94">
        <f>SUM(BUIDLERS!L8:L19,BUIDLERS!L23:L34)+(BUIDLERS!L6*12)+(BUIDLERS!L21*12)</f>
        <v>0</v>
      </c>
      <c r="H27" s="95">
        <f>SUM(BUIDLERS!M8:M19,BUIDLERS!M23:M34)+(BUIDLERS!M6*12)+(BUIDLERS!M21*12)</f>
        <v>0</v>
      </c>
      <c r="I27" s="96">
        <f>SUM(BUIDLERS!N8:N19,BUIDLERS!N23:N34)+(BUIDLERS!N6*12)+(BUIDLERS!N21*12)</f>
        <v>0</v>
      </c>
      <c r="J27" s="97">
        <f>SUM(BUIDLERS!O8:O19,BUIDLERS!O23:O34)+(BUIDLERS!O6*12)+(BUIDLERS!O21*12)</f>
        <v>0</v>
      </c>
      <c r="K27" s="98">
        <f>SUM(BUIDLERS!P8:P19,BUIDLERS!P23:P34)+(BUIDLERS!P6*12)+(BUIDLERS!P21*12)</f>
        <v>0</v>
      </c>
      <c r="L27" s="99">
        <f>SUM(BUIDLERS!Q8:Q19,BUIDLERS!Q23:Q34)+(BUIDLERS!Q6*12)+(BUIDLERS!Q21*12)</f>
        <v>0</v>
      </c>
      <c r="M27" s="88">
        <f>SUM(B27:L27)</f>
        <v>0</v>
      </c>
      <c r="N27" s="88" cm="1">
        <f t="array" ref="N27">SUM(BUIDLERS!E6*BUIDLERS!R6)+SUM(BUIDLERS!E8:E19*BUIDLERS!R8:R19)+BUIDLERS!E21*BUIDLERS!R21+SUM(BUIDLERS!E23:E34*BUIDLERS!R23:R34)</f>
        <v>0</v>
      </c>
      <c r="O27" s="100">
        <f>SUM(BUIDLERS!S8:S19,BUIDLERS!S23:S34)+BUIDLERS!S6+BUIDLERS!S21</f>
        <v>0</v>
      </c>
    </row>
    <row r="28" spans="1:21" ht="40" customHeight="1" thickBot="1">
      <c r="A28" s="40"/>
      <c r="B28" s="170"/>
      <c r="C28" s="170"/>
      <c r="D28" s="170"/>
      <c r="E28" s="170"/>
      <c r="F28" s="170"/>
      <c r="G28" s="170"/>
      <c r="H28" s="170"/>
      <c r="I28" s="170"/>
      <c r="J28" s="170"/>
      <c r="K28" s="170"/>
      <c r="L28" s="170"/>
      <c r="M28" s="170"/>
      <c r="N28" s="170"/>
      <c r="O28" s="102">
        <f>SUM(O27)</f>
        <v>0</v>
      </c>
    </row>
    <row r="29" spans="1:21" ht="40" customHeight="1" thickBot="1">
      <c r="A29" s="1"/>
      <c r="B29" s="171"/>
      <c r="C29" s="171"/>
      <c r="D29" s="171"/>
      <c r="E29" s="171"/>
      <c r="F29" s="171"/>
      <c r="G29" s="171"/>
      <c r="H29" s="171"/>
      <c r="I29" s="171"/>
      <c r="J29" s="171"/>
      <c r="K29" s="171"/>
      <c r="L29" s="171"/>
      <c r="M29" s="171"/>
      <c r="N29" s="171"/>
      <c r="O29" s="172"/>
    </row>
    <row r="30" spans="1:21" ht="48.5" customHeight="1" thickBot="1">
      <c r="A30" s="166" t="s">
        <v>127</v>
      </c>
      <c r="B30" s="62" t="s">
        <v>5</v>
      </c>
      <c r="C30" s="41" t="s">
        <v>6</v>
      </c>
      <c r="D30" s="42" t="s">
        <v>7</v>
      </c>
      <c r="E30" s="43" t="s">
        <v>8</v>
      </c>
      <c r="F30" s="44" t="s">
        <v>9</v>
      </c>
      <c r="G30" s="45" t="s">
        <v>10</v>
      </c>
      <c r="H30" s="46" t="s">
        <v>11</v>
      </c>
      <c r="I30" s="47" t="s">
        <v>12</v>
      </c>
      <c r="J30" s="48" t="s">
        <v>13</v>
      </c>
      <c r="K30" s="49" t="s">
        <v>14</v>
      </c>
      <c r="L30" s="63" t="s">
        <v>67</v>
      </c>
      <c r="M30" s="104" t="s">
        <v>148</v>
      </c>
      <c r="N30" s="104" t="s">
        <v>176</v>
      </c>
      <c r="O30" s="105" t="s">
        <v>124</v>
      </c>
    </row>
    <row r="31" spans="1:21" ht="40" customHeight="1" thickBot="1">
      <c r="A31" s="52" t="s">
        <v>106</v>
      </c>
      <c r="B31" s="89">
        <f>SUM(STACKERS!G9:G11,STACKERS!G16:G18,STACKERS!G24:G26,STACKERS!G31:G33)+(STACKERS!G14*3)+(STACKERS!G22*3)+(STACKERS!G29*3)+(STACKERS!G7*3)</f>
        <v>0</v>
      </c>
      <c r="C31" s="90">
        <f>SUM(STACKERS!H9:H11,STACKERS!H16:H18,STACKERS!H24:H26,STACKERS!H31:H33)+(STACKERS!H14*3)+(STACKERS!H22*3)+(STACKERS!H29*3)+(STACKERS!H7*3)</f>
        <v>0</v>
      </c>
      <c r="D31" s="91">
        <f>SUM(STACKERS!I9:I11,STACKERS!I16:I18,STACKERS!I24:I26,STACKERS!I31:I33)+(STACKERS!I14*3)+(STACKERS!I22*3)+(STACKERS!I29*3)+(STACKERS!I7*3)</f>
        <v>0</v>
      </c>
      <c r="E31" s="92">
        <f>SUM(STACKERS!J9:J11,STACKERS!J16:J18,STACKERS!J24:J26,STACKERS!J31:J33)+(STACKERS!J14*3)+(STACKERS!J22*3)+(STACKERS!J29*3)+(STACKERS!J7*3)</f>
        <v>0</v>
      </c>
      <c r="F31" s="93">
        <f>SUM(STACKERS!K9:K11,STACKERS!K16:K18,STACKERS!K24:K26,STACKERS!K31:K33)+(STACKERS!K14*3)+(STACKERS!K22*3)+(STACKERS!K29*3)+(STACKERS!K7*3)</f>
        <v>0</v>
      </c>
      <c r="G31" s="94">
        <f>SUM(STACKERS!L9:L11,STACKERS!L16:L18,STACKERS!L24:L26,STACKERS!L31:L33)+(STACKERS!L14*3)+(STACKERS!L22*3)+(STACKERS!L29*3)+(STACKERS!L7*3)</f>
        <v>0</v>
      </c>
      <c r="H31" s="95">
        <f>SUM(STACKERS!M9:M11,STACKERS!M16:M18,STACKERS!M24:M26,STACKERS!M31:M33)+(STACKERS!M14*3)+(STACKERS!M22*3)+(STACKERS!M29*3)+(STACKERS!M7*3)</f>
        <v>0</v>
      </c>
      <c r="I31" s="96">
        <f>SUM(STACKERS!N9:N11,STACKERS!N16:N18,STACKERS!N24:N26,STACKERS!N31:N33)+(STACKERS!N14*3)+(STACKERS!N22*3)+(STACKERS!N29*3)+(STACKERS!N7*3)</f>
        <v>0</v>
      </c>
      <c r="J31" s="97">
        <f>SUM(STACKERS!O9:O11,STACKERS!O16:O18,STACKERS!O24:O26,STACKERS!O31:O33)+(STACKERS!O14*3)+(STACKERS!O22*3)+(STACKERS!O29*3)+(STACKERS!O7*3)</f>
        <v>0</v>
      </c>
      <c r="K31" s="98">
        <f>SUM(STACKERS!P9:P11,STACKERS!P16:P18,STACKERS!P24:P26,STACKERS!P31:P33)+(STACKERS!P14*3)+(STACKERS!P22*3)+(STACKERS!P29*3)+(STACKERS!P7*3)</f>
        <v>0</v>
      </c>
      <c r="L31" s="99">
        <f>SUM(STACKERS!Q9:Q11,STACKERS!Q16:Q18,STACKERS!Q24:Q26,STACKERS!Q31:Q33)+(STACKERS!Q14*3)+(STACKERS!Q22*3)+(STACKERS!Q29*3)+(STACKERS!Q7*3)</f>
        <v>0</v>
      </c>
      <c r="M31" s="88">
        <f>SUM(B31:L31)</f>
        <v>0</v>
      </c>
      <c r="N31" s="88" cm="1">
        <f t="array" ref="N31">SUM(STACKERS!E7*STACKERS!R7)+SUM(STACKERS!E9:E11*STACKERS!R9:R11)+STACKERS!E14*STACKERS!R14+SUM(STACKERS!E16:E18*STACKERS!R16:R18)+STACKERS!E22*STACKERS!R22+SUM(STACKERS!E24:E26*STACKERS!R24:R26)+STACKERS!E29*STACKERS!R29+SUM(STACKERS!E31:E33*STACKERS!R31:R33)</f>
        <v>0</v>
      </c>
      <c r="O31" s="100">
        <f>SUM(STACKERS!S7:S11,STACKERS!S14:S18,STACKERS!S22:S26,STACKERS!S29:S33)</f>
        <v>0</v>
      </c>
    </row>
    <row r="32" spans="1:21" ht="40" customHeight="1" thickBot="1">
      <c r="A32" s="40"/>
      <c r="B32" s="170"/>
      <c r="C32" s="170"/>
      <c r="D32" s="170"/>
      <c r="E32" s="170"/>
      <c r="F32" s="170"/>
      <c r="G32" s="170"/>
      <c r="H32" s="170"/>
      <c r="I32" s="170"/>
      <c r="J32" s="170"/>
      <c r="K32" s="170"/>
      <c r="L32" s="170"/>
      <c r="M32" s="170"/>
      <c r="N32" s="170"/>
      <c r="O32" s="102">
        <f>SUM(O31)</f>
        <v>0</v>
      </c>
    </row>
    <row r="33" spans="1:15" ht="40" customHeight="1" thickBot="1">
      <c r="A33" s="1"/>
      <c r="B33" s="171"/>
      <c r="C33" s="171"/>
      <c r="D33" s="171"/>
      <c r="E33" s="171"/>
      <c r="F33" s="171"/>
      <c r="G33" s="171"/>
      <c r="H33" s="171"/>
      <c r="I33" s="171"/>
      <c r="J33" s="171"/>
      <c r="K33" s="171"/>
      <c r="L33" s="171"/>
      <c r="M33" s="171"/>
      <c r="N33" s="171"/>
      <c r="O33" s="172"/>
    </row>
    <row r="34" spans="1:15" ht="48.5" customHeight="1" thickBot="1">
      <c r="A34" s="166">
        <v>808</v>
      </c>
      <c r="B34" s="62" t="s">
        <v>5</v>
      </c>
      <c r="C34" s="41" t="s">
        <v>6</v>
      </c>
      <c r="D34" s="42" t="s">
        <v>7</v>
      </c>
      <c r="E34" s="43" t="s">
        <v>8</v>
      </c>
      <c r="F34" s="44" t="s">
        <v>9</v>
      </c>
      <c r="G34" s="45" t="s">
        <v>10</v>
      </c>
      <c r="H34" s="46" t="s">
        <v>11</v>
      </c>
      <c r="I34" s="47" t="s">
        <v>12</v>
      </c>
      <c r="J34" s="48" t="s">
        <v>13</v>
      </c>
      <c r="K34" s="49" t="s">
        <v>14</v>
      </c>
      <c r="L34" s="63" t="s">
        <v>67</v>
      </c>
      <c r="M34" s="104" t="s">
        <v>148</v>
      </c>
      <c r="N34" s="104" t="s">
        <v>176</v>
      </c>
      <c r="O34" s="105" t="s">
        <v>124</v>
      </c>
    </row>
    <row r="35" spans="1:15" ht="40" customHeight="1" thickBot="1">
      <c r="A35" s="51" t="s">
        <v>123</v>
      </c>
      <c r="B35" s="89">
        <f>SUM('808'!G9:G12,'808'!G17:G19,'808'!G24:G25,'808'!G30:G31)+('808'!G7*4)+('808'!G15*3)+('808'!G22*2)+('808'!G28*2)</f>
        <v>0</v>
      </c>
      <c r="C35" s="90">
        <f>SUM('808'!H9:H12,'808'!H17:H19,'808'!H24:H25,'808'!H30:H31)+('808'!H7*4)+('808'!H15*3)+('808'!H22*2)+('808'!H28*2)</f>
        <v>0</v>
      </c>
      <c r="D35" s="91">
        <f>SUM('808'!I9:I12,'808'!I17:I19,'808'!I24:I25,'808'!I30:I31)+('808'!I7*4)+('808'!I15*3)+('808'!I22*2)+('808'!I28*2)</f>
        <v>0</v>
      </c>
      <c r="E35" s="92">
        <f>SUM('808'!J9:J12,'808'!J17:J19,'808'!J24:J25,'808'!J30:J31)+('808'!J7*4)+('808'!J15*3)+('808'!J22*2)+('808'!J28*2)</f>
        <v>0</v>
      </c>
      <c r="F35" s="93">
        <f>SUM('808'!K9:K12,'808'!K17:K19,'808'!K24:K25,'808'!K30:K31)+('808'!K7*4)+('808'!K15*3)+('808'!K22*2)+('808'!K28*2)</f>
        <v>0</v>
      </c>
      <c r="G35" s="94">
        <f>SUM('808'!L9:L12,'808'!L17:L19,'808'!L24:L25,'808'!L30:L31)+('808'!L7*4)+('808'!L15*3)+('808'!L22*2)+('808'!L28*2)</f>
        <v>0</v>
      </c>
      <c r="H35" s="95">
        <f>SUM('808'!M9:M12,'808'!M17:M19,'808'!M24:M25,'808'!M30:M31)+('808'!M7*4)+('808'!M15*3)+('808'!M22*2)+('808'!M28*2)</f>
        <v>0</v>
      </c>
      <c r="I35" s="96">
        <f>SUM('808'!N9:N12,'808'!N17:N19,'808'!N24:N25,'808'!N30:N31)+('808'!N7*4)+('808'!N15*3)+('808'!N22*2)+('808'!N28*2)</f>
        <v>0</v>
      </c>
      <c r="J35" s="97">
        <f>SUM('808'!O9:O12,'808'!O17:O19,'808'!O24:O25,'808'!O30:O31)+('808'!O7*4)+('808'!O15*3)+('808'!O22*2)+('808'!O28*2)</f>
        <v>0</v>
      </c>
      <c r="K35" s="98">
        <f>SUM('808'!P9:P12,'808'!P17:P19,'808'!P24:P25,'808'!P30:P31)+('808'!P7*4)+('808'!P15*3)+('808'!P22*2)+('808'!P28*2)</f>
        <v>0</v>
      </c>
      <c r="L35" s="99">
        <f>SUM('808'!Q9:Q12,'808'!Q17:Q19,'808'!Q24:Q25,'808'!Q30:Q31)+('808'!Q7*4)+('808'!Q15*3)+('808'!Q22*2)+('808'!Q28*2)</f>
        <v>0</v>
      </c>
      <c r="M35" s="88">
        <f>SUM(B35:L35)</f>
        <v>0</v>
      </c>
      <c r="N35" s="88" cm="1">
        <f t="array" ref="N35">SUM('808'!E7*'808'!R7)+SUM('808'!E9:E12*'808'!R9:R12)+'808'!E15*'808'!R15+SUM('808'!E17:E19*'808'!R17:R19)+'808'!E22*'808'!R22+SUM('808'!E24:E25*'808'!R24:R25)+'808'!E28*'808'!R28+SUM('808'!E30:E31*'808'!R30:R31)</f>
        <v>0</v>
      </c>
      <c r="O35" s="101">
        <f>SUM('808'!S7:S12,'808'!S15:S19,'808'!S22:S25,'808'!S28:S31)</f>
        <v>0</v>
      </c>
    </row>
    <row r="36" spans="1:15" ht="40" customHeight="1" thickBot="1">
      <c r="A36" s="52" t="s">
        <v>106</v>
      </c>
      <c r="B36" s="89">
        <f>SUM('808'!G38,'808'!G39,'808'!G43,'808'!G44,'808'!G46)+('808'!G36*2)+('808'!G41*2)</f>
        <v>0</v>
      </c>
      <c r="C36" s="90">
        <f>SUM('808'!H38,'808'!H39,'808'!H43,'808'!H44,'808'!H46)+('808'!H36*2)+('808'!H41*2)</f>
        <v>0</v>
      </c>
      <c r="D36" s="91">
        <f>SUM('808'!I38,'808'!I39,'808'!I43,'808'!I44,'808'!I46)+('808'!I36*2)+('808'!I41*2)</f>
        <v>0</v>
      </c>
      <c r="E36" s="92">
        <f>SUM('808'!J38,'808'!J39,'808'!J43,'808'!J44,'808'!J46)+('808'!J36*2)+('808'!J41*2)</f>
        <v>0</v>
      </c>
      <c r="F36" s="93">
        <f>SUM('808'!K38,'808'!K39,'808'!K43,'808'!K44,'808'!K46)+('808'!K36*2)+('808'!K41*2)</f>
        <v>0</v>
      </c>
      <c r="G36" s="94">
        <f>SUM('808'!L38,'808'!L39,'808'!L43,'808'!L44,'808'!L46)+('808'!L36*2)+('808'!L41*2)</f>
        <v>0</v>
      </c>
      <c r="H36" s="95">
        <f>SUM('808'!M38,'808'!M39,'808'!M43,'808'!M44,'808'!M46)+('808'!M36*2)+('808'!M41*2)</f>
        <v>0</v>
      </c>
      <c r="I36" s="96">
        <f>SUM('808'!N38,'808'!N39,'808'!N43,'808'!N44,'808'!N46)+('808'!N36*2)+('808'!N41*2)</f>
        <v>0</v>
      </c>
      <c r="J36" s="97">
        <f>SUM('808'!O38,'808'!O39,'808'!O43,'808'!O44,'808'!O46)+('808'!O36*2)+('808'!O41*2)</f>
        <v>0</v>
      </c>
      <c r="K36" s="98">
        <f>SUM('808'!P38,'808'!P39,'808'!P43,'808'!P44,'808'!P46)+('808'!P36*2)+('808'!P41*2)</f>
        <v>0</v>
      </c>
      <c r="L36" s="99">
        <f>SUM('808'!Q38,'808'!Q39,'808'!Q43,'808'!Q44,'808'!Q46)+('808'!Q36*2)+('808'!Q41*2)</f>
        <v>0</v>
      </c>
      <c r="M36" s="88">
        <f>SUM(B36:L36)</f>
        <v>0</v>
      </c>
      <c r="N36" s="88" cm="1">
        <f t="array" ref="N36">SUM('808'!E36*'808'!R36)+SUM('808'!E38:E39*'808'!R38:R39)+'808'!E41*'808'!R41+SUM('808'!E43:E44*'808'!R43:R44)+'808'!E46*'808'!R46</f>
        <v>0</v>
      </c>
      <c r="O36" s="100">
        <f>SUM('808'!S36:S39,'808'!S41:S44,'808'!S46)</f>
        <v>0</v>
      </c>
    </row>
    <row r="37" spans="1:15" ht="40" customHeight="1" thickBot="1">
      <c r="A37" s="40"/>
      <c r="B37" s="170"/>
      <c r="C37" s="170"/>
      <c r="D37" s="170"/>
      <c r="E37" s="170"/>
      <c r="F37" s="170"/>
      <c r="G37" s="170"/>
      <c r="H37" s="170"/>
      <c r="I37" s="170"/>
      <c r="J37" s="170"/>
      <c r="K37" s="170"/>
      <c r="L37" s="170"/>
      <c r="M37" s="170"/>
      <c r="N37" s="170"/>
      <c r="O37" s="102">
        <f>SUM(O35:O36)</f>
        <v>0</v>
      </c>
    </row>
    <row r="38" spans="1:15" ht="40" customHeight="1">
      <c r="A38" s="1"/>
      <c r="B38" s="1"/>
      <c r="C38" s="1"/>
      <c r="D38" s="1"/>
      <c r="E38" s="1"/>
      <c r="F38" s="1"/>
      <c r="G38" s="1"/>
      <c r="H38" s="1"/>
      <c r="I38" s="1"/>
      <c r="J38" s="1"/>
      <c r="K38" s="1"/>
      <c r="L38" s="1"/>
      <c r="M38" s="1"/>
      <c r="N38" s="1"/>
      <c r="O38" s="1"/>
    </row>
    <row r="39" spans="1:15" ht="40" customHeight="1"/>
    <row r="40" spans="1:15" ht="40" customHeight="1"/>
  </sheetData>
  <sheetProtection selectLockedCells="1"/>
  <mergeCells count="12">
    <mergeCell ref="A6:O6"/>
    <mergeCell ref="A1:F5"/>
    <mergeCell ref="G1:H1"/>
    <mergeCell ref="I1:O1"/>
    <mergeCell ref="G2:H2"/>
    <mergeCell ref="I2:O2"/>
    <mergeCell ref="G3:H3"/>
    <mergeCell ref="I3:O3"/>
    <mergeCell ref="G4:H4"/>
    <mergeCell ref="I4:O4"/>
    <mergeCell ref="G5:H5"/>
    <mergeCell ref="I5:O5"/>
  </mergeCells>
  <pageMargins left="0.7" right="0.7" top="0.75" bottom="0.75" header="0.3" footer="0.3"/>
  <pageSetup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F8B19BD-CED3-42B8-A2F1-C518FFDB874B}">
  <dimension ref="A1:CD1048523"/>
  <sheetViews>
    <sheetView topLeftCell="A17" zoomScale="81" zoomScaleNormal="60" workbookViewId="0">
      <selection activeCell="E21" sqref="E21"/>
    </sheetView>
  </sheetViews>
  <sheetFormatPr defaultColWidth="8.81640625" defaultRowHeight="21"/>
  <cols>
    <col min="1" max="1" width="23.453125" customWidth="1"/>
    <col min="2" max="2" width="9.453125" bestFit="1" customWidth="1"/>
    <col min="3" max="5" width="13.81640625" customWidth="1"/>
    <col min="6" max="6" width="13.81640625" style="24" customWidth="1"/>
    <col min="7" max="17" width="13.81640625" customWidth="1"/>
    <col min="18" max="18" width="17.453125" customWidth="1"/>
    <col min="19" max="19" width="13.81640625" style="2" customWidth="1"/>
    <col min="20" max="20" width="13.81640625" customWidth="1"/>
    <col min="21" max="82" width="8.81640625" style="1"/>
  </cols>
  <sheetData>
    <row r="1" spans="1:20" ht="86" customHeight="1" thickBot="1">
      <c r="A1" s="264" t="s">
        <v>18</v>
      </c>
      <c r="B1" s="265"/>
      <c r="C1" s="265"/>
      <c r="D1" s="265"/>
      <c r="E1" s="265"/>
      <c r="F1" s="265"/>
      <c r="G1" s="265"/>
      <c r="H1" s="265"/>
      <c r="I1" s="265"/>
      <c r="J1" s="265"/>
      <c r="K1" s="265"/>
      <c r="L1" s="265"/>
      <c r="M1" s="265"/>
      <c r="N1" s="265"/>
      <c r="O1" s="265"/>
      <c r="P1" s="265"/>
      <c r="Q1" s="265"/>
      <c r="R1" s="265"/>
      <c r="S1" s="265"/>
      <c r="T1" s="266"/>
    </row>
    <row r="2" spans="1:20" ht="324" customHeight="1" thickBot="1">
      <c r="A2" s="261"/>
      <c r="B2" s="262"/>
      <c r="C2" s="262"/>
      <c r="D2" s="262"/>
      <c r="E2" s="262"/>
      <c r="F2" s="262"/>
      <c r="G2" s="262"/>
      <c r="H2" s="262"/>
      <c r="I2" s="262"/>
      <c r="J2" s="262"/>
      <c r="K2" s="262"/>
      <c r="L2" s="262"/>
      <c r="M2" s="262"/>
      <c r="N2" s="262"/>
      <c r="O2" s="262"/>
      <c r="P2" s="262"/>
      <c r="Q2" s="262"/>
      <c r="R2" s="262"/>
      <c r="S2" s="262"/>
      <c r="T2" s="263"/>
    </row>
    <row r="3" spans="1:20" ht="99" customHeight="1" thickBot="1">
      <c r="A3" s="167" t="s">
        <v>0</v>
      </c>
      <c r="B3" s="168" t="s">
        <v>1</v>
      </c>
      <c r="C3" s="168" t="s">
        <v>2</v>
      </c>
      <c r="D3" s="137" t="s">
        <v>3</v>
      </c>
      <c r="E3" s="137" t="s">
        <v>175</v>
      </c>
      <c r="F3" s="169" t="s">
        <v>4</v>
      </c>
      <c r="G3" s="156" t="s">
        <v>5</v>
      </c>
      <c r="H3" s="137" t="s">
        <v>6</v>
      </c>
      <c r="I3" s="138" t="s">
        <v>7</v>
      </c>
      <c r="J3" s="139" t="s">
        <v>8</v>
      </c>
      <c r="K3" s="140" t="s">
        <v>9</v>
      </c>
      <c r="L3" s="141" t="s">
        <v>10</v>
      </c>
      <c r="M3" s="142" t="s">
        <v>11</v>
      </c>
      <c r="N3" s="143" t="s">
        <v>12</v>
      </c>
      <c r="O3" s="144" t="s">
        <v>13</v>
      </c>
      <c r="P3" s="145" t="s">
        <v>14</v>
      </c>
      <c r="Q3" s="146" t="s">
        <v>67</v>
      </c>
      <c r="R3" s="136" t="s">
        <v>15</v>
      </c>
      <c r="S3" s="25" t="s">
        <v>16</v>
      </c>
      <c r="T3" s="26" t="s">
        <v>17</v>
      </c>
    </row>
    <row r="4" spans="1:20" ht="21.5" thickBot="1">
      <c r="A4" s="27"/>
      <c r="B4" s="4"/>
      <c r="C4" s="4"/>
      <c r="D4" s="4"/>
      <c r="E4" s="4"/>
      <c r="F4" s="5"/>
      <c r="G4" s="6"/>
      <c r="H4" s="7"/>
      <c r="I4" s="7"/>
      <c r="J4" s="7"/>
      <c r="K4" s="7"/>
      <c r="L4" s="7"/>
      <c r="M4" s="7"/>
      <c r="N4" s="8"/>
      <c r="O4" s="8"/>
      <c r="P4" s="8"/>
      <c r="Q4" s="8"/>
      <c r="R4" s="8"/>
      <c r="S4" s="9"/>
      <c r="T4" s="10"/>
    </row>
    <row r="5" spans="1:20" ht="50.5" customHeight="1" thickBot="1">
      <c r="A5" s="258" t="s">
        <v>91</v>
      </c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  <c r="P5" s="259"/>
      <c r="Q5" s="259"/>
      <c r="R5" s="259"/>
      <c r="S5" s="259"/>
      <c r="T5" s="260"/>
    </row>
    <row r="6" spans="1:20" ht="87.5" customHeight="1" thickBot="1">
      <c r="A6" s="208"/>
      <c r="B6" s="178" t="s">
        <v>152</v>
      </c>
      <c r="C6" s="179" t="s">
        <v>152</v>
      </c>
      <c r="D6" s="178">
        <f>SUM(D8:D14)</f>
        <v>25</v>
      </c>
      <c r="E6" s="226">
        <f>SUM(E8:E14)</f>
        <v>9.6129999999999995</v>
      </c>
      <c r="F6" s="180">
        <f>SUM(F8:F14)</f>
        <v>570</v>
      </c>
      <c r="G6" s="181"/>
      <c r="H6" s="182"/>
      <c r="I6" s="183"/>
      <c r="J6" s="184"/>
      <c r="K6" s="185"/>
      <c r="L6" s="186"/>
      <c r="M6" s="187"/>
      <c r="N6" s="188"/>
      <c r="O6" s="189"/>
      <c r="P6" s="190"/>
      <c r="Q6" s="207" t="s">
        <v>174</v>
      </c>
      <c r="R6" s="191">
        <f>SUM(G6:Q6)</f>
        <v>0</v>
      </c>
      <c r="S6" s="192">
        <f>R6*F6</f>
        <v>0</v>
      </c>
      <c r="T6" s="50" t="str">
        <f>IF(SUM(G6:Q6)&gt;0,"YES","NO")</f>
        <v>NO</v>
      </c>
    </row>
    <row r="7" spans="1:20" ht="6" customHeight="1" thickBot="1">
      <c r="A7" s="27"/>
      <c r="B7" s="4"/>
      <c r="C7" s="4"/>
      <c r="D7" s="4"/>
      <c r="E7" s="227"/>
      <c r="F7" s="5"/>
      <c r="G7" s="6"/>
      <c r="H7" s="7"/>
      <c r="I7" s="7"/>
      <c r="J7" s="7"/>
      <c r="K7" s="7"/>
      <c r="L7" s="7"/>
      <c r="M7" s="7"/>
      <c r="N7" s="8"/>
      <c r="O7" s="8"/>
      <c r="P7" s="8"/>
      <c r="Q7" s="8"/>
      <c r="R7" s="8"/>
      <c r="S7" s="9"/>
      <c r="T7" s="10"/>
    </row>
    <row r="8" spans="1:20" ht="86" customHeight="1" thickBot="1">
      <c r="A8" s="208"/>
      <c r="B8" s="11">
        <v>1</v>
      </c>
      <c r="C8" s="12" t="s">
        <v>19</v>
      </c>
      <c r="D8" s="11">
        <v>7</v>
      </c>
      <c r="E8" s="228">
        <v>0.14499999999999999</v>
      </c>
      <c r="F8" s="13">
        <v>25</v>
      </c>
      <c r="G8" s="32"/>
      <c r="H8" s="107"/>
      <c r="I8" s="108"/>
      <c r="J8" s="109"/>
      <c r="K8" s="110"/>
      <c r="L8" s="111"/>
      <c r="M8" s="112"/>
      <c r="N8" s="113"/>
      <c r="O8" s="114"/>
      <c r="P8" s="115"/>
      <c r="Q8" s="207" t="s">
        <v>174</v>
      </c>
      <c r="R8" s="116">
        <f t="shared" ref="R8:R14" si="0">SUM(G8:Q8)</f>
        <v>0</v>
      </c>
      <c r="S8" s="34">
        <f>R8*F8</f>
        <v>0</v>
      </c>
      <c r="T8" s="177" t="str">
        <f t="shared" ref="T8:T14" si="1">IF(SUM(G8:Q8)&gt;0,"YES","NO")</f>
        <v>NO</v>
      </c>
    </row>
    <row r="9" spans="1:20" ht="86.15" customHeight="1" thickBot="1">
      <c r="A9" s="208"/>
      <c r="B9" s="11">
        <v>2</v>
      </c>
      <c r="C9" s="12" t="s">
        <v>20</v>
      </c>
      <c r="D9" s="11">
        <v>4</v>
      </c>
      <c r="E9" s="228">
        <v>8.1000000000000003E-2</v>
      </c>
      <c r="F9" s="13">
        <v>20</v>
      </c>
      <c r="G9" s="64"/>
      <c r="H9" s="53"/>
      <c r="I9" s="54"/>
      <c r="J9" s="55"/>
      <c r="K9" s="56"/>
      <c r="L9" s="57"/>
      <c r="M9" s="58"/>
      <c r="N9" s="59"/>
      <c r="O9" s="60"/>
      <c r="P9" s="61"/>
      <c r="Q9" s="207" t="s">
        <v>174</v>
      </c>
      <c r="R9" s="106">
        <f t="shared" si="0"/>
        <v>0</v>
      </c>
      <c r="S9" s="155">
        <f t="shared" ref="S9:S14" si="2">R9*F9</f>
        <v>0</v>
      </c>
      <c r="T9" s="50" t="str">
        <f t="shared" si="1"/>
        <v>NO</v>
      </c>
    </row>
    <row r="10" spans="1:20" ht="86.15" customHeight="1" thickBot="1">
      <c r="A10" s="208"/>
      <c r="B10" s="11">
        <v>3</v>
      </c>
      <c r="C10" s="12" t="s">
        <v>21</v>
      </c>
      <c r="D10" s="11">
        <v>4</v>
      </c>
      <c r="E10" s="228">
        <v>0.44</v>
      </c>
      <c r="F10" s="13">
        <v>34</v>
      </c>
      <c r="G10" s="64"/>
      <c r="H10" s="53"/>
      <c r="I10" s="54"/>
      <c r="J10" s="55"/>
      <c r="K10" s="56"/>
      <c r="L10" s="57"/>
      <c r="M10" s="58"/>
      <c r="N10" s="59"/>
      <c r="O10" s="60"/>
      <c r="P10" s="61"/>
      <c r="Q10" s="207" t="s">
        <v>174</v>
      </c>
      <c r="R10" s="106">
        <f t="shared" si="0"/>
        <v>0</v>
      </c>
      <c r="S10" s="155">
        <f t="shared" si="2"/>
        <v>0</v>
      </c>
      <c r="T10" s="50" t="str">
        <f t="shared" si="1"/>
        <v>NO</v>
      </c>
    </row>
    <row r="11" spans="1:20" ht="86.15" customHeight="1" thickBot="1">
      <c r="A11" s="208"/>
      <c r="B11" s="11">
        <v>4</v>
      </c>
      <c r="C11" s="12" t="s">
        <v>22</v>
      </c>
      <c r="D11" s="11">
        <v>4</v>
      </c>
      <c r="E11" s="228">
        <v>2.214</v>
      </c>
      <c r="F11" s="13">
        <v>83</v>
      </c>
      <c r="G11" s="64"/>
      <c r="H11" s="53"/>
      <c r="I11" s="54"/>
      <c r="J11" s="55"/>
      <c r="K11" s="56"/>
      <c r="L11" s="57"/>
      <c r="M11" s="58"/>
      <c r="N11" s="59"/>
      <c r="O11" s="60"/>
      <c r="P11" s="61"/>
      <c r="Q11" s="207" t="s">
        <v>174</v>
      </c>
      <c r="R11" s="106">
        <f t="shared" si="0"/>
        <v>0</v>
      </c>
      <c r="S11" s="155">
        <f t="shared" si="2"/>
        <v>0</v>
      </c>
      <c r="T11" s="50" t="str">
        <f t="shared" si="1"/>
        <v>NO</v>
      </c>
    </row>
    <row r="12" spans="1:20" ht="86.15" customHeight="1" thickBot="1">
      <c r="A12" s="208"/>
      <c r="B12" s="11">
        <v>5</v>
      </c>
      <c r="C12" s="12" t="s">
        <v>23</v>
      </c>
      <c r="D12" s="11">
        <v>2</v>
      </c>
      <c r="E12" s="228">
        <v>1.454</v>
      </c>
      <c r="F12" s="13">
        <v>73</v>
      </c>
      <c r="G12" s="64"/>
      <c r="H12" s="53"/>
      <c r="I12" s="54"/>
      <c r="J12" s="55"/>
      <c r="K12" s="56"/>
      <c r="L12" s="57"/>
      <c r="M12" s="58"/>
      <c r="N12" s="59"/>
      <c r="O12" s="60"/>
      <c r="P12" s="61"/>
      <c r="Q12" s="207" t="s">
        <v>174</v>
      </c>
      <c r="R12" s="106">
        <f t="shared" si="0"/>
        <v>0</v>
      </c>
      <c r="S12" s="155">
        <f t="shared" si="2"/>
        <v>0</v>
      </c>
      <c r="T12" s="50" t="str">
        <f t="shared" si="1"/>
        <v>NO</v>
      </c>
    </row>
    <row r="13" spans="1:20" ht="86.15" customHeight="1" thickBot="1">
      <c r="A13" s="208"/>
      <c r="B13" s="11">
        <v>6</v>
      </c>
      <c r="C13" s="12" t="s">
        <v>24</v>
      </c>
      <c r="D13" s="11">
        <v>2</v>
      </c>
      <c r="E13" s="228">
        <v>1.206</v>
      </c>
      <c r="F13" s="13">
        <v>140</v>
      </c>
      <c r="G13" s="64"/>
      <c r="H13" s="53"/>
      <c r="I13" s="54"/>
      <c r="J13" s="55"/>
      <c r="K13" s="56"/>
      <c r="L13" s="57"/>
      <c r="M13" s="58"/>
      <c r="N13" s="59"/>
      <c r="O13" s="60"/>
      <c r="P13" s="61"/>
      <c r="Q13" s="207" t="s">
        <v>174</v>
      </c>
      <c r="R13" s="106">
        <f t="shared" si="0"/>
        <v>0</v>
      </c>
      <c r="S13" s="155">
        <f t="shared" si="2"/>
        <v>0</v>
      </c>
      <c r="T13" s="50" t="str">
        <f t="shared" si="1"/>
        <v>NO</v>
      </c>
    </row>
    <row r="14" spans="1:20" ht="86" customHeight="1" thickBot="1">
      <c r="A14" s="208"/>
      <c r="B14" s="11">
        <v>7</v>
      </c>
      <c r="C14" s="12" t="s">
        <v>25</v>
      </c>
      <c r="D14" s="11">
        <v>2</v>
      </c>
      <c r="E14" s="228">
        <v>4.0730000000000004</v>
      </c>
      <c r="F14" s="13">
        <v>195</v>
      </c>
      <c r="G14" s="66"/>
      <c r="H14" s="67"/>
      <c r="I14" s="68"/>
      <c r="J14" s="69"/>
      <c r="K14" s="70"/>
      <c r="L14" s="71"/>
      <c r="M14" s="72"/>
      <c r="N14" s="73"/>
      <c r="O14" s="74"/>
      <c r="P14" s="75"/>
      <c r="Q14" s="207" t="s">
        <v>174</v>
      </c>
      <c r="R14" s="106">
        <f t="shared" si="0"/>
        <v>0</v>
      </c>
      <c r="S14" s="155">
        <f t="shared" si="2"/>
        <v>0</v>
      </c>
      <c r="T14" s="50" t="str">
        <f t="shared" si="1"/>
        <v>NO</v>
      </c>
    </row>
    <row r="15" spans="1:20" ht="51.5" customHeight="1" thickBot="1">
      <c r="A15" s="258" t="s">
        <v>92</v>
      </c>
      <c r="B15" s="259"/>
      <c r="C15" s="259"/>
      <c r="D15" s="259"/>
      <c r="E15" s="259"/>
      <c r="F15" s="259"/>
      <c r="G15" s="259"/>
      <c r="H15" s="259"/>
      <c r="I15" s="259"/>
      <c r="J15" s="259"/>
      <c r="K15" s="259"/>
      <c r="L15" s="259"/>
      <c r="M15" s="259"/>
      <c r="N15" s="259"/>
      <c r="O15" s="259"/>
      <c r="P15" s="259"/>
      <c r="Q15" s="259"/>
      <c r="R15" s="259"/>
      <c r="S15" s="259"/>
      <c r="T15" s="260"/>
    </row>
    <row r="16" spans="1:20" ht="86.15" customHeight="1" thickBot="1">
      <c r="A16" s="208"/>
      <c r="B16" s="19">
        <v>1</v>
      </c>
      <c r="C16" s="20" t="s">
        <v>68</v>
      </c>
      <c r="D16" s="127">
        <v>1</v>
      </c>
      <c r="E16" s="127">
        <v>2.1</v>
      </c>
      <c r="F16" s="39">
        <v>220</v>
      </c>
      <c r="G16" s="117"/>
      <c r="H16" s="118"/>
      <c r="I16" s="119"/>
      <c r="J16" s="120"/>
      <c r="K16" s="121"/>
      <c r="L16" s="122"/>
      <c r="M16" s="123"/>
      <c r="N16" s="124"/>
      <c r="O16" s="125"/>
      <c r="P16" s="126"/>
      <c r="Q16" s="131"/>
      <c r="R16" s="132">
        <f>SUM(G16:Q16)</f>
        <v>0</v>
      </c>
      <c r="S16" s="28">
        <f>R16*F16</f>
        <v>0</v>
      </c>
      <c r="T16" s="50" t="str">
        <f>IF(SUM(G16:Q16)&gt;0,"YES","NO")</f>
        <v>NO</v>
      </c>
    </row>
    <row r="17" spans="1:20" ht="86.15" customHeight="1" thickBot="1">
      <c r="A17" s="208"/>
      <c r="B17" s="11">
        <v>2</v>
      </c>
      <c r="C17" s="12" t="s">
        <v>69</v>
      </c>
      <c r="D17" s="128">
        <v>1</v>
      </c>
      <c r="E17" s="128">
        <v>4</v>
      </c>
      <c r="F17" s="13">
        <v>300</v>
      </c>
      <c r="G17" s="64"/>
      <c r="H17" s="53"/>
      <c r="I17" s="54"/>
      <c r="J17" s="55"/>
      <c r="K17" s="56"/>
      <c r="L17" s="57"/>
      <c r="M17" s="58"/>
      <c r="N17" s="59"/>
      <c r="O17" s="60"/>
      <c r="P17" s="61"/>
      <c r="Q17" s="65"/>
      <c r="R17" s="132">
        <f>SUM(G17:Q17)</f>
        <v>0</v>
      </c>
      <c r="S17" s="28">
        <f>R17*F17</f>
        <v>0</v>
      </c>
      <c r="T17" s="50" t="str">
        <f>IF(SUM(G17:Q17)&gt;0,"YES","NO")</f>
        <v>NO</v>
      </c>
    </row>
    <row r="18" spans="1:20" ht="86.15" customHeight="1" thickBot="1">
      <c r="A18" s="208"/>
      <c r="B18" s="21">
        <v>3</v>
      </c>
      <c r="C18" s="22" t="s">
        <v>70</v>
      </c>
      <c r="D18" s="129">
        <v>1</v>
      </c>
      <c r="E18" s="129">
        <v>5</v>
      </c>
      <c r="F18" s="23">
        <v>345</v>
      </c>
      <c r="G18" s="66"/>
      <c r="H18" s="67"/>
      <c r="I18" s="68"/>
      <c r="J18" s="69"/>
      <c r="K18" s="70"/>
      <c r="L18" s="71"/>
      <c r="M18" s="72"/>
      <c r="N18" s="73"/>
      <c r="O18" s="74"/>
      <c r="P18" s="75"/>
      <c r="Q18" s="76"/>
      <c r="R18" s="132">
        <f>SUM(G18:Q18)</f>
        <v>0</v>
      </c>
      <c r="S18" s="28">
        <f>R18*F18</f>
        <v>0</v>
      </c>
      <c r="T18" s="50" t="str">
        <f>IF(SUM(G18:Q18)&gt;0,"YES","NO")</f>
        <v>NO</v>
      </c>
    </row>
    <row r="19" spans="1:20" ht="51.5" customHeight="1" thickBot="1">
      <c r="A19" s="258" t="s">
        <v>93</v>
      </c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  <c r="N19" s="259"/>
      <c r="O19" s="259"/>
      <c r="P19" s="259"/>
      <c r="Q19" s="259"/>
      <c r="R19" s="259"/>
      <c r="S19" s="259"/>
      <c r="T19" s="260"/>
    </row>
    <row r="20" spans="1:20" ht="86.15" customHeight="1" thickBot="1">
      <c r="A20" s="208"/>
      <c r="B20" s="133" t="s">
        <v>71</v>
      </c>
      <c r="C20" s="133" t="s">
        <v>72</v>
      </c>
      <c r="D20" s="127">
        <v>1</v>
      </c>
      <c r="E20" s="128">
        <v>5</v>
      </c>
      <c r="F20" s="39">
        <v>302</v>
      </c>
      <c r="G20" s="117"/>
      <c r="H20" s="118"/>
      <c r="I20" s="119"/>
      <c r="J20" s="120"/>
      <c r="K20" s="121"/>
      <c r="L20" s="122"/>
      <c r="M20" s="123"/>
      <c r="N20" s="124"/>
      <c r="O20" s="125"/>
      <c r="P20" s="126"/>
      <c r="Q20" s="131"/>
      <c r="R20" s="135">
        <f>SUM(G20:Q20)</f>
        <v>0</v>
      </c>
      <c r="S20" s="28">
        <f>R20*F20</f>
        <v>0</v>
      </c>
      <c r="T20" s="50" t="str">
        <f>IF(SUM(G20:Q20)&gt;0,"YES","NO")</f>
        <v>NO</v>
      </c>
    </row>
    <row r="21" spans="1:20" ht="86" customHeight="1" thickBot="1">
      <c r="A21" s="208"/>
      <c r="B21" s="134" t="s">
        <v>73</v>
      </c>
      <c r="C21" s="134" t="s">
        <v>72</v>
      </c>
      <c r="D21" s="129">
        <v>1</v>
      </c>
      <c r="E21" s="129">
        <v>6.5</v>
      </c>
      <c r="F21" s="23">
        <v>350</v>
      </c>
      <c r="G21" s="66"/>
      <c r="H21" s="67"/>
      <c r="I21" s="68"/>
      <c r="J21" s="69"/>
      <c r="K21" s="70"/>
      <c r="L21" s="71"/>
      <c r="M21" s="72"/>
      <c r="N21" s="73"/>
      <c r="O21" s="74"/>
      <c r="P21" s="75"/>
      <c r="Q21" s="76"/>
      <c r="R21" s="36">
        <f>SUM(G21:Q21)</f>
        <v>0</v>
      </c>
      <c r="S21" s="28">
        <f>R21*F21</f>
        <v>0</v>
      </c>
      <c r="T21" s="50" t="str">
        <f>IF(SUM(G21:Q21)&gt;0,"YES","NO")</f>
        <v>NO</v>
      </c>
    </row>
    <row r="22" spans="1:20" ht="86.15" customHeight="1"/>
    <row r="23" spans="1:20" ht="86.15" customHeight="1"/>
    <row r="24" spans="1:20" ht="86.15" customHeight="1"/>
    <row r="25" spans="1:20" ht="86.15" customHeight="1"/>
    <row r="26" spans="1:20" ht="86.15" customHeight="1"/>
    <row r="27" spans="1:20" ht="86.15" customHeight="1"/>
    <row r="28" spans="1:20" ht="86.15" customHeight="1"/>
    <row r="29" spans="1:20" ht="86.15" customHeight="1"/>
    <row r="30" spans="1:20" ht="86.15" customHeight="1"/>
    <row r="31" spans="1:20" ht="86.15" customHeight="1"/>
    <row r="32" spans="1:20" ht="86.15" customHeight="1"/>
    <row r="33" ht="86.15" customHeight="1"/>
    <row r="34" ht="86.15" customHeight="1"/>
    <row r="35" ht="86.15" customHeight="1"/>
    <row r="36" ht="86.15" customHeight="1"/>
    <row r="37" ht="86.15" customHeight="1"/>
    <row r="38" ht="86.15" customHeight="1"/>
    <row r="39" ht="86.15" customHeight="1"/>
    <row r="40" ht="86.15" customHeight="1"/>
    <row r="41" ht="86.15" customHeight="1"/>
    <row r="42" ht="86.15" customHeight="1"/>
    <row r="43" ht="86.15" customHeight="1"/>
    <row r="44" ht="86.15" customHeight="1"/>
    <row r="45" ht="86.15" customHeight="1"/>
    <row r="46" ht="86.15" customHeight="1"/>
    <row r="47" ht="86.15" customHeight="1"/>
    <row r="48" ht="86.15" customHeight="1"/>
    <row r="49" ht="86.15" customHeight="1"/>
    <row r="50" ht="86.15" customHeight="1"/>
    <row r="51" ht="86.15" customHeight="1"/>
    <row r="52" ht="86.15" customHeight="1"/>
    <row r="53" ht="86.15" customHeight="1"/>
    <row r="54" ht="86.15" customHeight="1"/>
    <row r="55" ht="86.15" customHeight="1"/>
    <row r="56" ht="86.15" customHeight="1"/>
    <row r="57" ht="86.15" customHeight="1"/>
    <row r="58" ht="86.15" customHeight="1"/>
    <row r="59" ht="86.15" customHeight="1"/>
    <row r="60" ht="86.15" customHeight="1"/>
    <row r="61" ht="86.15" customHeight="1"/>
    <row r="62" ht="86.15" customHeight="1"/>
    <row r="63" ht="86.15" customHeight="1"/>
    <row r="1048523" spans="3:3">
      <c r="C1048523" s="12"/>
    </row>
  </sheetData>
  <sheetProtection selectLockedCells="1"/>
  <mergeCells count="5">
    <mergeCell ref="A15:T15"/>
    <mergeCell ref="A19:T19"/>
    <mergeCell ref="A2:T2"/>
    <mergeCell ref="A1:T1"/>
    <mergeCell ref="A5:T5"/>
  </mergeCells>
  <conditionalFormatting sqref="R16:R18">
    <cfRule type="containsText" dxfId="52" priority="10" operator="containsText" text="YES">
      <formula>NOT(ISERROR(SEARCH("YES",R16)))</formula>
    </cfRule>
  </conditionalFormatting>
  <conditionalFormatting sqref="R20:R21">
    <cfRule type="containsText" dxfId="51" priority="5" operator="containsText" text="YES">
      <formula>NOT(ISERROR(SEARCH("YES",R20)))</formula>
    </cfRule>
  </conditionalFormatting>
  <conditionalFormatting sqref="T6 T8:T14">
    <cfRule type="containsText" dxfId="50" priority="13" operator="containsText" text="YES">
      <formula>NOT(ISERROR(SEARCH("YES",T6)))</formula>
    </cfRule>
  </conditionalFormatting>
  <conditionalFormatting sqref="T16:T18">
    <cfRule type="containsText" dxfId="49" priority="2" operator="containsText" text="YES">
      <formula>NOT(ISERROR(SEARCH("YES",T16)))</formula>
    </cfRule>
  </conditionalFormatting>
  <conditionalFormatting sqref="T20:T21">
    <cfRule type="containsText" dxfId="48" priority="1" operator="containsText" text="YES">
      <formula>NOT(ISERROR(SEARCH("YES",T20)))</formula>
    </cfRule>
  </conditionalFormatting>
  <dataValidations count="1">
    <dataValidation type="whole" allowBlank="1" showInputMessage="1" showErrorMessage="1" sqref="G6" xr:uid="{BDA50B79-A79F-4FF4-86DE-C80D6281DA4B}">
      <formula1>0</formula1>
      <formula2>100</formula2>
    </dataValidation>
  </dataValidations>
  <pageMargins left="0.7" right="0.7" top="0.75" bottom="0.75" header="0.3" footer="0.3"/>
  <pageSetup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5C2B48-6CE7-4A57-A955-7D38A12823FC}">
  <dimension ref="A1:T1048525"/>
  <sheetViews>
    <sheetView topLeftCell="A2" zoomScale="68" zoomScaleNormal="145" workbookViewId="0">
      <selection activeCell="F42" sqref="F42"/>
    </sheetView>
  </sheetViews>
  <sheetFormatPr defaultColWidth="8.81640625" defaultRowHeight="21"/>
  <cols>
    <col min="1" max="1" width="23.453125" customWidth="1"/>
    <col min="2" max="2" width="10.90625" customWidth="1"/>
    <col min="3" max="4" width="13.81640625" customWidth="1"/>
    <col min="5" max="5" width="11.26953125" customWidth="1"/>
    <col min="6" max="6" width="16.1796875" style="24" customWidth="1"/>
    <col min="7" max="17" width="13.81640625" customWidth="1"/>
    <col min="18" max="18" width="17.453125" customWidth="1"/>
    <col min="19" max="19" width="13.81640625" style="2" customWidth="1"/>
    <col min="20" max="20" width="13.81640625" customWidth="1"/>
  </cols>
  <sheetData>
    <row r="1" spans="1:20" ht="84" customHeight="1" thickBot="1">
      <c r="A1" s="264" t="s">
        <v>26</v>
      </c>
      <c r="B1" s="265"/>
      <c r="C1" s="265"/>
      <c r="D1" s="265"/>
      <c r="E1" s="265"/>
      <c r="F1" s="265"/>
      <c r="G1" s="265"/>
      <c r="H1" s="265"/>
      <c r="I1" s="265"/>
      <c r="J1" s="265"/>
      <c r="K1" s="265"/>
      <c r="L1" s="265"/>
      <c r="M1" s="265"/>
      <c r="N1" s="265"/>
      <c r="O1" s="265"/>
      <c r="P1" s="265"/>
      <c r="Q1" s="265"/>
      <c r="R1" s="265"/>
      <c r="S1" s="265"/>
      <c r="T1" s="266"/>
    </row>
    <row r="2" spans="1:20" ht="324" customHeight="1" thickBot="1">
      <c r="A2" s="261"/>
      <c r="B2" s="262"/>
      <c r="C2" s="262"/>
      <c r="D2" s="262"/>
      <c r="E2" s="262"/>
      <c r="F2" s="262"/>
      <c r="G2" s="262"/>
      <c r="H2" s="262"/>
      <c r="I2" s="262"/>
      <c r="J2" s="262"/>
      <c r="K2" s="262"/>
      <c r="L2" s="262"/>
      <c r="M2" s="262"/>
      <c r="N2" s="262"/>
      <c r="O2" s="262"/>
      <c r="P2" s="262"/>
      <c r="Q2" s="262"/>
      <c r="R2" s="262"/>
      <c r="S2" s="262"/>
      <c r="T2" s="263"/>
    </row>
    <row r="3" spans="1:20" ht="99" customHeight="1" thickBot="1">
      <c r="A3" s="167" t="s">
        <v>0</v>
      </c>
      <c r="B3" s="168" t="s">
        <v>1</v>
      </c>
      <c r="C3" s="168" t="s">
        <v>2</v>
      </c>
      <c r="D3" s="137" t="s">
        <v>3</v>
      </c>
      <c r="E3" s="137" t="s">
        <v>175</v>
      </c>
      <c r="F3" s="169" t="s">
        <v>4</v>
      </c>
      <c r="G3" s="156" t="s">
        <v>5</v>
      </c>
      <c r="H3" s="137" t="s">
        <v>6</v>
      </c>
      <c r="I3" s="138" t="s">
        <v>7</v>
      </c>
      <c r="J3" s="139" t="s">
        <v>8</v>
      </c>
      <c r="K3" s="140" t="s">
        <v>9</v>
      </c>
      <c r="L3" s="141" t="s">
        <v>10</v>
      </c>
      <c r="M3" s="142" t="s">
        <v>11</v>
      </c>
      <c r="N3" s="143" t="s">
        <v>12</v>
      </c>
      <c r="O3" s="144" t="s">
        <v>13</v>
      </c>
      <c r="P3" s="145" t="s">
        <v>14</v>
      </c>
      <c r="Q3" s="146" t="s">
        <v>67</v>
      </c>
      <c r="R3" s="136" t="s">
        <v>15</v>
      </c>
      <c r="S3" s="25" t="s">
        <v>16</v>
      </c>
      <c r="T3" s="26" t="s">
        <v>17</v>
      </c>
    </row>
    <row r="4" spans="1:20" ht="21.5" thickBot="1">
      <c r="A4" s="3"/>
      <c r="B4" s="4"/>
      <c r="C4" s="4"/>
      <c r="D4" s="4"/>
      <c r="E4" s="4"/>
      <c r="F4" s="5"/>
      <c r="G4" s="6"/>
      <c r="H4" s="7"/>
      <c r="I4" s="7"/>
      <c r="J4" s="7"/>
      <c r="K4" s="7"/>
      <c r="L4" s="7"/>
      <c r="M4" s="7"/>
      <c r="N4" s="8"/>
      <c r="O4" s="8"/>
      <c r="P4" s="8"/>
      <c r="Q4" s="8"/>
      <c r="R4" s="8"/>
      <c r="S4" s="9"/>
      <c r="T4" s="10"/>
    </row>
    <row r="5" spans="1:20" ht="54" customHeight="1" thickBot="1">
      <c r="A5" s="258" t="s">
        <v>91</v>
      </c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  <c r="P5" s="259"/>
      <c r="Q5" s="259"/>
      <c r="R5" s="259"/>
      <c r="S5" s="259"/>
      <c r="T5" s="260"/>
    </row>
    <row r="6" spans="1:20" ht="86.5" customHeight="1" thickBot="1">
      <c r="A6" s="208"/>
      <c r="B6" s="178" t="s">
        <v>152</v>
      </c>
      <c r="C6" s="179" t="s">
        <v>152</v>
      </c>
      <c r="D6" s="178">
        <f>SUM(D8:D19)</f>
        <v>31</v>
      </c>
      <c r="E6" s="226">
        <f>SUM(E8:E19)</f>
        <v>6.1120000000000001</v>
      </c>
      <c r="F6" s="180">
        <f>SUM(F8:F19)</f>
        <v>402</v>
      </c>
      <c r="G6" s="117"/>
      <c r="H6" s="118"/>
      <c r="I6" s="119"/>
      <c r="J6" s="120"/>
      <c r="K6" s="121"/>
      <c r="L6" s="122"/>
      <c r="M6" s="123"/>
      <c r="N6" s="124"/>
      <c r="O6" s="125"/>
      <c r="P6" s="126"/>
      <c r="Q6" s="207" t="s">
        <v>174</v>
      </c>
      <c r="R6" s="150">
        <f>SUM(G6:Q6)</f>
        <v>0</v>
      </c>
      <c r="S6" s="16">
        <f>R6*F6</f>
        <v>0</v>
      </c>
      <c r="T6" s="17" t="str">
        <f>IF(SUM(G6:Q6)&gt;0,"YES","NO")</f>
        <v>NO</v>
      </c>
    </row>
    <row r="7" spans="1:20" ht="5.5" customHeight="1" thickBot="1">
      <c r="A7" s="27"/>
      <c r="B7" s="4"/>
      <c r="C7" s="4"/>
      <c r="D7" s="4"/>
      <c r="E7" s="227"/>
      <c r="F7" s="5"/>
      <c r="G7" s="6"/>
      <c r="H7" s="7"/>
      <c r="I7" s="7"/>
      <c r="J7" s="7"/>
      <c r="K7" s="7"/>
      <c r="L7" s="7"/>
      <c r="M7" s="7"/>
      <c r="N7" s="8"/>
      <c r="O7" s="8"/>
      <c r="P7" s="8"/>
      <c r="Q7" s="8"/>
      <c r="R7" s="8"/>
      <c r="S7" s="9"/>
      <c r="T7" s="10"/>
    </row>
    <row r="8" spans="1:20" ht="86" customHeight="1" thickBot="1">
      <c r="A8" s="208"/>
      <c r="B8" s="19">
        <v>1</v>
      </c>
      <c r="C8" s="19" t="s">
        <v>27</v>
      </c>
      <c r="D8" s="19">
        <v>3</v>
      </c>
      <c r="E8" s="228">
        <v>3.3000000000000002E-2</v>
      </c>
      <c r="F8" s="39">
        <v>8</v>
      </c>
      <c r="G8" s="117"/>
      <c r="H8" s="118"/>
      <c r="I8" s="119"/>
      <c r="J8" s="120"/>
      <c r="K8" s="121"/>
      <c r="L8" s="122"/>
      <c r="M8" s="123"/>
      <c r="N8" s="124"/>
      <c r="O8" s="125"/>
      <c r="P8" s="126"/>
      <c r="Q8" s="207" t="s">
        <v>174</v>
      </c>
      <c r="R8" s="150">
        <f t="shared" ref="R8:R19" si="0">SUM(G8:Q8)</f>
        <v>0</v>
      </c>
      <c r="S8" s="16">
        <f>R8*F8</f>
        <v>0</v>
      </c>
      <c r="T8" s="17" t="str">
        <f t="shared" ref="T8:T19" si="1">IF(SUM(G8:Q8)&gt;0,"YES","NO")</f>
        <v>NO</v>
      </c>
    </row>
    <row r="9" spans="1:20" ht="86.15" customHeight="1" thickBot="1">
      <c r="A9" s="208"/>
      <c r="B9" s="11">
        <v>2</v>
      </c>
      <c r="C9" s="11" t="s">
        <v>27</v>
      </c>
      <c r="D9" s="11">
        <v>3</v>
      </c>
      <c r="E9" s="228">
        <v>5.8000000000000003E-2</v>
      </c>
      <c r="F9" s="13">
        <v>9</v>
      </c>
      <c r="G9" s="64"/>
      <c r="H9" s="53"/>
      <c r="I9" s="54"/>
      <c r="J9" s="55"/>
      <c r="K9" s="56"/>
      <c r="L9" s="57"/>
      <c r="M9" s="58"/>
      <c r="N9" s="59"/>
      <c r="O9" s="60"/>
      <c r="P9" s="61"/>
      <c r="Q9" s="207" t="s">
        <v>174</v>
      </c>
      <c r="R9" s="106">
        <f t="shared" si="0"/>
        <v>0</v>
      </c>
      <c r="S9" s="15">
        <f t="shared" ref="S9:S13" si="2">R9*F9</f>
        <v>0</v>
      </c>
      <c r="T9" s="17" t="str">
        <f t="shared" si="1"/>
        <v>NO</v>
      </c>
    </row>
    <row r="10" spans="1:20" ht="86.15" customHeight="1" thickBot="1">
      <c r="A10" s="208"/>
      <c r="B10" s="11">
        <v>3</v>
      </c>
      <c r="C10" s="11" t="s">
        <v>28</v>
      </c>
      <c r="D10" s="11">
        <v>3</v>
      </c>
      <c r="E10" s="228">
        <v>6.2E-2</v>
      </c>
      <c r="F10" s="13">
        <v>11</v>
      </c>
      <c r="G10" s="64"/>
      <c r="H10" s="53"/>
      <c r="I10" s="54"/>
      <c r="J10" s="55"/>
      <c r="K10" s="56"/>
      <c r="L10" s="57"/>
      <c r="M10" s="58"/>
      <c r="N10" s="59"/>
      <c r="O10" s="60"/>
      <c r="P10" s="61"/>
      <c r="Q10" s="207" t="s">
        <v>174</v>
      </c>
      <c r="R10" s="106">
        <f t="shared" si="0"/>
        <v>0</v>
      </c>
      <c r="S10" s="15">
        <f t="shared" si="2"/>
        <v>0</v>
      </c>
      <c r="T10" s="17" t="str">
        <f t="shared" si="1"/>
        <v>NO</v>
      </c>
    </row>
    <row r="11" spans="1:20" ht="86.15" customHeight="1" thickBot="1">
      <c r="A11" s="208"/>
      <c r="B11" s="11">
        <v>4</v>
      </c>
      <c r="C11" s="11" t="s">
        <v>29</v>
      </c>
      <c r="D11" s="11">
        <v>3</v>
      </c>
      <c r="E11" s="228">
        <v>8.7999999999999995E-2</v>
      </c>
      <c r="F11" s="13">
        <v>14</v>
      </c>
      <c r="G11" s="64"/>
      <c r="H11" s="53"/>
      <c r="I11" s="54"/>
      <c r="J11" s="55"/>
      <c r="K11" s="56"/>
      <c r="L11" s="57"/>
      <c r="M11" s="58"/>
      <c r="N11" s="59"/>
      <c r="O11" s="60"/>
      <c r="P11" s="61"/>
      <c r="Q11" s="207" t="s">
        <v>174</v>
      </c>
      <c r="R11" s="106">
        <f t="shared" si="0"/>
        <v>0</v>
      </c>
      <c r="S11" s="15">
        <f t="shared" si="2"/>
        <v>0</v>
      </c>
      <c r="T11" s="17" t="str">
        <f t="shared" si="1"/>
        <v>NO</v>
      </c>
    </row>
    <row r="12" spans="1:20" ht="86.15" customHeight="1" thickBot="1">
      <c r="A12" s="208"/>
      <c r="B12" s="11">
        <v>5</v>
      </c>
      <c r="C12" s="11" t="s">
        <v>30</v>
      </c>
      <c r="D12" s="11">
        <v>3</v>
      </c>
      <c r="E12" s="228">
        <v>0.1</v>
      </c>
      <c r="F12" s="13">
        <v>14</v>
      </c>
      <c r="G12" s="64"/>
      <c r="H12" s="53"/>
      <c r="I12" s="54"/>
      <c r="J12" s="55"/>
      <c r="K12" s="56"/>
      <c r="L12" s="57"/>
      <c r="M12" s="58"/>
      <c r="N12" s="59"/>
      <c r="O12" s="60"/>
      <c r="P12" s="61"/>
      <c r="Q12" s="207" t="s">
        <v>174</v>
      </c>
      <c r="R12" s="106">
        <f t="shared" si="0"/>
        <v>0</v>
      </c>
      <c r="S12" s="15">
        <f t="shared" si="2"/>
        <v>0</v>
      </c>
      <c r="T12" s="17" t="str">
        <f t="shared" si="1"/>
        <v>NO</v>
      </c>
    </row>
    <row r="13" spans="1:20" ht="86.15" customHeight="1" thickBot="1">
      <c r="A13" s="208"/>
      <c r="B13" s="11">
        <v>6</v>
      </c>
      <c r="C13" s="11" t="s">
        <v>31</v>
      </c>
      <c r="D13" s="11">
        <v>3</v>
      </c>
      <c r="E13" s="228">
        <v>0.13600000000000001</v>
      </c>
      <c r="F13" s="13">
        <v>14</v>
      </c>
      <c r="G13" s="64"/>
      <c r="H13" s="53"/>
      <c r="I13" s="54"/>
      <c r="J13" s="55"/>
      <c r="K13" s="56"/>
      <c r="L13" s="57"/>
      <c r="M13" s="58"/>
      <c r="N13" s="59"/>
      <c r="O13" s="60"/>
      <c r="P13" s="61"/>
      <c r="Q13" s="207" t="s">
        <v>174</v>
      </c>
      <c r="R13" s="152">
        <f t="shared" si="0"/>
        <v>0</v>
      </c>
      <c r="S13" s="38">
        <f t="shared" si="2"/>
        <v>0</v>
      </c>
      <c r="T13" s="17" t="str">
        <f t="shared" si="1"/>
        <v>NO</v>
      </c>
    </row>
    <row r="14" spans="1:20" ht="86.15" customHeight="1" thickBot="1">
      <c r="A14" s="208"/>
      <c r="B14" s="11">
        <v>7</v>
      </c>
      <c r="C14" s="11" t="s">
        <v>32</v>
      </c>
      <c r="D14" s="11">
        <v>3</v>
      </c>
      <c r="E14" s="228">
        <v>0.14499999999999999</v>
      </c>
      <c r="F14" s="13">
        <v>16</v>
      </c>
      <c r="G14" s="64"/>
      <c r="H14" s="53"/>
      <c r="I14" s="54"/>
      <c r="J14" s="55"/>
      <c r="K14" s="56"/>
      <c r="L14" s="57"/>
      <c r="M14" s="58"/>
      <c r="N14" s="59"/>
      <c r="O14" s="60"/>
      <c r="P14" s="61"/>
      <c r="Q14" s="207" t="s">
        <v>174</v>
      </c>
      <c r="R14" s="152">
        <f t="shared" si="0"/>
        <v>0</v>
      </c>
      <c r="S14" s="38">
        <f>R14*F14</f>
        <v>0</v>
      </c>
      <c r="T14" s="17" t="str">
        <f t="shared" si="1"/>
        <v>NO</v>
      </c>
    </row>
    <row r="15" spans="1:20" ht="86.15" customHeight="1" thickBot="1">
      <c r="A15" s="208"/>
      <c r="B15" s="11">
        <v>8</v>
      </c>
      <c r="C15" s="11" t="s">
        <v>33</v>
      </c>
      <c r="D15" s="11">
        <v>3</v>
      </c>
      <c r="E15" s="228">
        <v>0.23899999999999999</v>
      </c>
      <c r="F15" s="13">
        <v>19</v>
      </c>
      <c r="G15" s="64"/>
      <c r="H15" s="53"/>
      <c r="I15" s="54"/>
      <c r="J15" s="55"/>
      <c r="K15" s="56"/>
      <c r="L15" s="57"/>
      <c r="M15" s="58"/>
      <c r="N15" s="59"/>
      <c r="O15" s="60"/>
      <c r="P15" s="61"/>
      <c r="Q15" s="207" t="s">
        <v>174</v>
      </c>
      <c r="R15" s="152">
        <f t="shared" si="0"/>
        <v>0</v>
      </c>
      <c r="S15" s="38">
        <f t="shared" ref="S15" si="3">R15*F15</f>
        <v>0</v>
      </c>
      <c r="T15" s="17" t="str">
        <f t="shared" si="1"/>
        <v>NO</v>
      </c>
    </row>
    <row r="16" spans="1:20" ht="86.15" customHeight="1" thickBot="1">
      <c r="A16" s="208"/>
      <c r="B16" s="11">
        <v>9</v>
      </c>
      <c r="C16" s="11" t="s">
        <v>34</v>
      </c>
      <c r="D16" s="11">
        <v>3</v>
      </c>
      <c r="E16" s="228">
        <v>1.1919999999999999</v>
      </c>
      <c r="F16" s="13">
        <v>70</v>
      </c>
      <c r="G16" s="64"/>
      <c r="H16" s="53"/>
      <c r="I16" s="54"/>
      <c r="J16" s="55"/>
      <c r="K16" s="56"/>
      <c r="L16" s="57"/>
      <c r="M16" s="58"/>
      <c r="N16" s="59"/>
      <c r="O16" s="60"/>
      <c r="P16" s="61"/>
      <c r="Q16" s="207" t="s">
        <v>174</v>
      </c>
      <c r="R16" s="152">
        <f t="shared" si="0"/>
        <v>0</v>
      </c>
      <c r="S16" s="38">
        <f>R16*F16</f>
        <v>0</v>
      </c>
      <c r="T16" s="17" t="str">
        <f t="shared" si="1"/>
        <v>NO</v>
      </c>
    </row>
    <row r="17" spans="1:20" ht="86.15" customHeight="1" thickBot="1">
      <c r="A17" s="208"/>
      <c r="B17" s="11">
        <v>10</v>
      </c>
      <c r="C17" s="11" t="s">
        <v>35</v>
      </c>
      <c r="D17" s="11">
        <v>2</v>
      </c>
      <c r="E17" s="228">
        <v>0.72399999999999998</v>
      </c>
      <c r="F17" s="13">
        <v>55</v>
      </c>
      <c r="G17" s="64"/>
      <c r="H17" s="53"/>
      <c r="I17" s="54"/>
      <c r="J17" s="55"/>
      <c r="K17" s="56"/>
      <c r="L17" s="57"/>
      <c r="M17" s="58"/>
      <c r="N17" s="59"/>
      <c r="O17" s="60"/>
      <c r="P17" s="61"/>
      <c r="Q17" s="207" t="s">
        <v>174</v>
      </c>
      <c r="R17" s="106">
        <f t="shared" si="0"/>
        <v>0</v>
      </c>
      <c r="S17" s="14">
        <f t="shared" ref="S17:S18" si="4">R17*F17</f>
        <v>0</v>
      </c>
      <c r="T17" s="17" t="str">
        <f t="shared" si="1"/>
        <v>NO</v>
      </c>
    </row>
    <row r="18" spans="1:20" ht="86.15" customHeight="1" thickBot="1">
      <c r="A18" s="208"/>
      <c r="B18" s="11">
        <v>11</v>
      </c>
      <c r="C18" s="11" t="s">
        <v>36</v>
      </c>
      <c r="D18" s="11">
        <v>1</v>
      </c>
      <c r="E18" s="228">
        <v>0.66100000000000003</v>
      </c>
      <c r="F18" s="13">
        <v>43</v>
      </c>
      <c r="G18" s="64"/>
      <c r="H18" s="53"/>
      <c r="I18" s="54"/>
      <c r="J18" s="55"/>
      <c r="K18" s="56"/>
      <c r="L18" s="57"/>
      <c r="M18" s="58"/>
      <c r="N18" s="59"/>
      <c r="O18" s="60"/>
      <c r="P18" s="61"/>
      <c r="Q18" s="207" t="s">
        <v>174</v>
      </c>
      <c r="R18" s="152">
        <f t="shared" si="0"/>
        <v>0</v>
      </c>
      <c r="S18" s="38">
        <f t="shared" si="4"/>
        <v>0</v>
      </c>
      <c r="T18" s="17" t="str">
        <f t="shared" si="1"/>
        <v>NO</v>
      </c>
    </row>
    <row r="19" spans="1:20" ht="86.15" customHeight="1" thickBot="1">
      <c r="A19" s="208"/>
      <c r="B19" s="21">
        <v>12</v>
      </c>
      <c r="C19" s="21" t="s">
        <v>37</v>
      </c>
      <c r="D19" s="21">
        <v>1</v>
      </c>
      <c r="E19" s="228">
        <v>2.6739999999999999</v>
      </c>
      <c r="F19" s="23">
        <v>129</v>
      </c>
      <c r="G19" s="66"/>
      <c r="H19" s="67"/>
      <c r="I19" s="68"/>
      <c r="J19" s="69"/>
      <c r="K19" s="70"/>
      <c r="L19" s="71"/>
      <c r="M19" s="72"/>
      <c r="N19" s="73"/>
      <c r="O19" s="74"/>
      <c r="P19" s="75"/>
      <c r="Q19" s="207" t="s">
        <v>174</v>
      </c>
      <c r="R19" s="153">
        <f t="shared" si="0"/>
        <v>0</v>
      </c>
      <c r="S19" s="38">
        <f>R19*F19</f>
        <v>0</v>
      </c>
      <c r="T19" s="17" t="str">
        <f t="shared" si="1"/>
        <v>NO</v>
      </c>
    </row>
    <row r="20" spans="1:20" ht="54" customHeight="1" thickBot="1">
      <c r="A20" s="258" t="s">
        <v>130</v>
      </c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  <c r="O20" s="259"/>
      <c r="P20" s="259"/>
      <c r="Q20" s="259"/>
      <c r="R20" s="259"/>
      <c r="S20" s="259"/>
      <c r="T20" s="260"/>
    </row>
    <row r="21" spans="1:20" ht="87.5" customHeight="1" thickBot="1">
      <c r="A21" s="208"/>
      <c r="B21" s="179" t="s">
        <v>153</v>
      </c>
      <c r="C21" s="179" t="s">
        <v>153</v>
      </c>
      <c r="D21" s="178">
        <f>SUM(D23:D32)</f>
        <v>10</v>
      </c>
      <c r="E21" s="178">
        <f>SUM(E23:E32)</f>
        <v>15.700000000000003</v>
      </c>
      <c r="F21" s="180">
        <f>SUM(F23:F32)</f>
        <v>2911</v>
      </c>
      <c r="G21" s="117"/>
      <c r="H21" s="118"/>
      <c r="I21" s="119"/>
      <c r="J21" s="120"/>
      <c r="K21" s="121"/>
      <c r="L21" s="122"/>
      <c r="M21" s="123"/>
      <c r="N21" s="124"/>
      <c r="O21" s="125"/>
      <c r="P21" s="126"/>
      <c r="Q21" s="131"/>
      <c r="R21" s="150">
        <f>SUM(G21:Q21)</f>
        <v>0</v>
      </c>
      <c r="S21" s="16">
        <f>R21*F21</f>
        <v>0</v>
      </c>
      <c r="T21" s="17" t="str">
        <f>IF(SUM(G21:Q21)&gt;0,"YES","NO")</f>
        <v>NO</v>
      </c>
    </row>
    <row r="22" spans="1:20" ht="5.5" customHeight="1" thickBot="1">
      <c r="A22" s="27"/>
      <c r="B22" s="4"/>
      <c r="C22" s="4"/>
      <c r="D22" s="4"/>
      <c r="E22" s="4"/>
      <c r="F22" s="5"/>
      <c r="G22" s="6"/>
      <c r="H22" s="7"/>
      <c r="I22" s="7"/>
      <c r="J22" s="7"/>
      <c r="K22" s="7"/>
      <c r="L22" s="7"/>
      <c r="M22" s="7"/>
      <c r="N22" s="8"/>
      <c r="O22" s="8"/>
      <c r="P22" s="8"/>
      <c r="Q22" s="8"/>
      <c r="R22" s="8"/>
      <c r="S22" s="9"/>
      <c r="T22" s="10"/>
    </row>
    <row r="23" spans="1:20" ht="86.15" customHeight="1" thickBot="1">
      <c r="A23" s="208"/>
      <c r="B23" s="11">
        <v>1</v>
      </c>
      <c r="C23" s="29" t="s">
        <v>74</v>
      </c>
      <c r="D23" s="229">
        <v>1</v>
      </c>
      <c r="E23" s="229">
        <v>1.1000000000000001</v>
      </c>
      <c r="F23" s="13">
        <v>246</v>
      </c>
      <c r="G23" s="32"/>
      <c r="H23" s="107"/>
      <c r="I23" s="108"/>
      <c r="J23" s="109"/>
      <c r="K23" s="110"/>
      <c r="L23" s="111"/>
      <c r="M23" s="112"/>
      <c r="N23" s="113"/>
      <c r="O23" s="114"/>
      <c r="P23" s="115"/>
      <c r="Q23" s="154"/>
      <c r="R23" s="132">
        <f t="shared" ref="R23:R32" si="5">SUM(G23:Q23)</f>
        <v>0</v>
      </c>
      <c r="S23" s="149">
        <f t="shared" ref="S23:S32" si="6">R23*F23</f>
        <v>0</v>
      </c>
      <c r="T23" s="17" t="str">
        <f t="shared" ref="T23:T32" si="7">IF(SUM(G23:Q23)&gt;0,"YES","NO")</f>
        <v>NO</v>
      </c>
    </row>
    <row r="24" spans="1:20" ht="86.15" customHeight="1" thickBot="1">
      <c r="A24" s="208"/>
      <c r="B24" s="11">
        <v>2</v>
      </c>
      <c r="C24" s="29" t="s">
        <v>75</v>
      </c>
      <c r="D24" s="229">
        <v>1</v>
      </c>
      <c r="E24" s="229">
        <v>1.4</v>
      </c>
      <c r="F24" s="13">
        <v>268</v>
      </c>
      <c r="G24" s="64"/>
      <c r="H24" s="53"/>
      <c r="I24" s="54"/>
      <c r="J24" s="55"/>
      <c r="K24" s="56"/>
      <c r="L24" s="57"/>
      <c r="M24" s="58"/>
      <c r="N24" s="59"/>
      <c r="O24" s="60"/>
      <c r="P24" s="61"/>
      <c r="Q24" s="65"/>
      <c r="R24" s="132">
        <f t="shared" si="5"/>
        <v>0</v>
      </c>
      <c r="S24" s="28">
        <f t="shared" si="6"/>
        <v>0</v>
      </c>
      <c r="T24" s="17" t="str">
        <f t="shared" si="7"/>
        <v>NO</v>
      </c>
    </row>
    <row r="25" spans="1:20" ht="86.15" customHeight="1" thickBot="1">
      <c r="A25" s="208"/>
      <c r="B25" s="11">
        <v>3</v>
      </c>
      <c r="C25" s="29" t="s">
        <v>76</v>
      </c>
      <c r="D25" s="229">
        <v>1</v>
      </c>
      <c r="E25" s="229">
        <v>1.2</v>
      </c>
      <c r="F25" s="13">
        <v>256</v>
      </c>
      <c r="G25" s="64"/>
      <c r="H25" s="53"/>
      <c r="I25" s="54"/>
      <c r="J25" s="55"/>
      <c r="K25" s="56"/>
      <c r="L25" s="57"/>
      <c r="M25" s="58"/>
      <c r="N25" s="59"/>
      <c r="O25" s="60"/>
      <c r="P25" s="61"/>
      <c r="Q25" s="65"/>
      <c r="R25" s="132">
        <f t="shared" si="5"/>
        <v>0</v>
      </c>
      <c r="S25" s="28">
        <f t="shared" si="6"/>
        <v>0</v>
      </c>
      <c r="T25" s="17" t="str">
        <f t="shared" si="7"/>
        <v>NO</v>
      </c>
    </row>
    <row r="26" spans="1:20" ht="86.15" customHeight="1" thickBot="1">
      <c r="A26" s="208"/>
      <c r="B26" s="11">
        <v>4</v>
      </c>
      <c r="C26" s="29" t="s">
        <v>77</v>
      </c>
      <c r="D26" s="229">
        <v>1</v>
      </c>
      <c r="E26" s="229">
        <v>1.2</v>
      </c>
      <c r="F26" s="13">
        <v>256</v>
      </c>
      <c r="G26" s="64"/>
      <c r="H26" s="53"/>
      <c r="I26" s="54"/>
      <c r="J26" s="55"/>
      <c r="K26" s="56"/>
      <c r="L26" s="57"/>
      <c r="M26" s="58"/>
      <c r="N26" s="59"/>
      <c r="O26" s="60"/>
      <c r="P26" s="61"/>
      <c r="Q26" s="65"/>
      <c r="R26" s="35">
        <f t="shared" si="5"/>
        <v>0</v>
      </c>
      <c r="S26" s="28">
        <f t="shared" si="6"/>
        <v>0</v>
      </c>
      <c r="T26" s="17" t="str">
        <f t="shared" si="7"/>
        <v>NO</v>
      </c>
    </row>
    <row r="27" spans="1:20" ht="86.15" customHeight="1" thickBot="1">
      <c r="A27" s="208"/>
      <c r="B27" s="11">
        <v>5</v>
      </c>
      <c r="C27" s="29" t="s">
        <v>78</v>
      </c>
      <c r="D27" s="229">
        <v>1</v>
      </c>
      <c r="E27" s="229">
        <v>1</v>
      </c>
      <c r="F27" s="13">
        <v>265</v>
      </c>
      <c r="G27" s="64"/>
      <c r="H27" s="53"/>
      <c r="I27" s="54"/>
      <c r="J27" s="55"/>
      <c r="K27" s="56"/>
      <c r="L27" s="57"/>
      <c r="M27" s="58"/>
      <c r="N27" s="59"/>
      <c r="O27" s="60"/>
      <c r="P27" s="61"/>
      <c r="Q27" s="65"/>
      <c r="R27" s="132">
        <f t="shared" si="5"/>
        <v>0</v>
      </c>
      <c r="S27" s="28">
        <f t="shared" si="6"/>
        <v>0</v>
      </c>
      <c r="T27" s="17" t="str">
        <f t="shared" si="7"/>
        <v>NO</v>
      </c>
    </row>
    <row r="28" spans="1:20" ht="86.15" customHeight="1" thickBot="1">
      <c r="A28" s="208"/>
      <c r="B28" s="11">
        <v>6</v>
      </c>
      <c r="C28" s="29" t="s">
        <v>79</v>
      </c>
      <c r="D28" s="229">
        <v>1</v>
      </c>
      <c r="E28" s="229">
        <v>1.5</v>
      </c>
      <c r="F28" s="13">
        <v>295</v>
      </c>
      <c r="G28" s="64"/>
      <c r="H28" s="53"/>
      <c r="I28" s="54"/>
      <c r="J28" s="55"/>
      <c r="K28" s="56"/>
      <c r="L28" s="57"/>
      <c r="M28" s="58"/>
      <c r="N28" s="59"/>
      <c r="O28" s="60"/>
      <c r="P28" s="61"/>
      <c r="Q28" s="65"/>
      <c r="R28" s="132">
        <f t="shared" si="5"/>
        <v>0</v>
      </c>
      <c r="S28" s="28">
        <f t="shared" si="6"/>
        <v>0</v>
      </c>
      <c r="T28" s="17" t="str">
        <f t="shared" si="7"/>
        <v>NO</v>
      </c>
    </row>
    <row r="29" spans="1:20" ht="86.15" customHeight="1" thickBot="1">
      <c r="A29" s="208"/>
      <c r="B29" s="11">
        <v>7</v>
      </c>
      <c r="C29" s="29" t="s">
        <v>79</v>
      </c>
      <c r="D29" s="229">
        <v>1</v>
      </c>
      <c r="E29" s="229">
        <v>1.5</v>
      </c>
      <c r="F29" s="13">
        <v>295</v>
      </c>
      <c r="G29" s="64"/>
      <c r="H29" s="53"/>
      <c r="I29" s="54"/>
      <c r="J29" s="55"/>
      <c r="K29" s="56"/>
      <c r="L29" s="57"/>
      <c r="M29" s="58"/>
      <c r="N29" s="59"/>
      <c r="O29" s="60"/>
      <c r="P29" s="61"/>
      <c r="Q29" s="65"/>
      <c r="R29" s="132">
        <f t="shared" si="5"/>
        <v>0</v>
      </c>
      <c r="S29" s="28">
        <f t="shared" si="6"/>
        <v>0</v>
      </c>
      <c r="T29" s="17" t="str">
        <f t="shared" si="7"/>
        <v>NO</v>
      </c>
    </row>
    <row r="30" spans="1:20" ht="86.15" customHeight="1" thickBot="1">
      <c r="A30" s="208"/>
      <c r="B30" s="11">
        <v>8</v>
      </c>
      <c r="C30" s="29" t="s">
        <v>80</v>
      </c>
      <c r="D30" s="229">
        <v>1</v>
      </c>
      <c r="E30" s="229">
        <v>1.8</v>
      </c>
      <c r="F30" s="13">
        <v>315</v>
      </c>
      <c r="G30" s="64"/>
      <c r="H30" s="53"/>
      <c r="I30" s="54"/>
      <c r="J30" s="55"/>
      <c r="K30" s="56"/>
      <c r="L30" s="57"/>
      <c r="M30" s="58"/>
      <c r="N30" s="59"/>
      <c r="O30" s="60"/>
      <c r="P30" s="61"/>
      <c r="Q30" s="65"/>
      <c r="R30" s="132">
        <f t="shared" si="5"/>
        <v>0</v>
      </c>
      <c r="S30" s="28">
        <f t="shared" si="6"/>
        <v>0</v>
      </c>
      <c r="T30" s="17" t="str">
        <f t="shared" si="7"/>
        <v>NO</v>
      </c>
    </row>
    <row r="31" spans="1:20" ht="86.15" customHeight="1" thickBot="1">
      <c r="A31" s="208"/>
      <c r="B31" s="11">
        <v>9</v>
      </c>
      <c r="C31" s="29" t="s">
        <v>81</v>
      </c>
      <c r="D31" s="229">
        <v>1</v>
      </c>
      <c r="E31" s="229">
        <v>2.2000000000000002</v>
      </c>
      <c r="F31" s="13">
        <v>335</v>
      </c>
      <c r="G31" s="64"/>
      <c r="H31" s="53"/>
      <c r="I31" s="54"/>
      <c r="J31" s="55"/>
      <c r="K31" s="56"/>
      <c r="L31" s="57"/>
      <c r="M31" s="58"/>
      <c r="N31" s="59"/>
      <c r="O31" s="60"/>
      <c r="P31" s="61"/>
      <c r="Q31" s="65"/>
      <c r="R31" s="35">
        <f t="shared" si="5"/>
        <v>0</v>
      </c>
      <c r="S31" s="28">
        <f t="shared" si="6"/>
        <v>0</v>
      </c>
      <c r="T31" s="17" t="str">
        <f t="shared" si="7"/>
        <v>NO</v>
      </c>
    </row>
    <row r="32" spans="1:20" ht="86.15" customHeight="1" thickBot="1">
      <c r="A32" s="208"/>
      <c r="B32" s="11">
        <v>10</v>
      </c>
      <c r="C32" s="29" t="s">
        <v>82</v>
      </c>
      <c r="D32" s="229">
        <v>1</v>
      </c>
      <c r="E32" s="229">
        <v>2.8</v>
      </c>
      <c r="F32" s="13">
        <v>380</v>
      </c>
      <c r="G32" s="66"/>
      <c r="H32" s="67"/>
      <c r="I32" s="68"/>
      <c r="J32" s="69"/>
      <c r="K32" s="70"/>
      <c r="L32" s="71"/>
      <c r="M32" s="72"/>
      <c r="N32" s="73"/>
      <c r="O32" s="74"/>
      <c r="P32" s="75"/>
      <c r="Q32" s="76"/>
      <c r="R32" s="132">
        <f t="shared" si="5"/>
        <v>0</v>
      </c>
      <c r="S32" s="28">
        <f t="shared" si="6"/>
        <v>0</v>
      </c>
      <c r="T32" s="17" t="str">
        <f t="shared" si="7"/>
        <v>NO</v>
      </c>
    </row>
    <row r="33" spans="1:20" ht="50.5" customHeight="1" thickBot="1">
      <c r="A33" s="258" t="s">
        <v>129</v>
      </c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  <c r="P33" s="259"/>
      <c r="Q33" s="259"/>
      <c r="R33" s="259"/>
      <c r="S33" s="259"/>
      <c r="T33" s="260"/>
    </row>
    <row r="34" spans="1:20" ht="83.5" customHeight="1" thickBot="1">
      <c r="A34" s="208"/>
      <c r="B34" s="179" t="s">
        <v>154</v>
      </c>
      <c r="C34" s="179" t="s">
        <v>154</v>
      </c>
      <c r="D34" s="178">
        <f>SUM(D36:D45)</f>
        <v>10</v>
      </c>
      <c r="E34" s="178">
        <f>SUM(E36:E45)</f>
        <v>15.700000000000003</v>
      </c>
      <c r="F34" s="180">
        <f>SUM(F36:F45)</f>
        <v>1939</v>
      </c>
      <c r="G34" s="117"/>
      <c r="H34" s="118"/>
      <c r="I34" s="119"/>
      <c r="J34" s="120"/>
      <c r="K34" s="121"/>
      <c r="L34" s="122"/>
      <c r="M34" s="123"/>
      <c r="N34" s="124"/>
      <c r="O34" s="125"/>
      <c r="P34" s="126"/>
      <c r="Q34" s="131"/>
      <c r="R34" s="150">
        <f>SUM(G34:Q34)</f>
        <v>0</v>
      </c>
      <c r="S34" s="16">
        <f>R34*F34</f>
        <v>0</v>
      </c>
      <c r="T34" s="17" t="str">
        <f>IF(SUM(G34:Q34)&gt;0,"YES","NO")</f>
        <v>NO</v>
      </c>
    </row>
    <row r="35" spans="1:20" ht="5.5" customHeight="1" thickBot="1">
      <c r="A35" s="209"/>
      <c r="B35" s="4"/>
      <c r="C35" s="4"/>
      <c r="D35" s="4"/>
      <c r="E35" s="4"/>
      <c r="F35" s="5"/>
      <c r="G35" s="6"/>
      <c r="H35" s="7"/>
      <c r="I35" s="7"/>
      <c r="J35" s="7"/>
      <c r="K35" s="7"/>
      <c r="L35" s="7"/>
      <c r="M35" s="7"/>
      <c r="N35" s="8"/>
      <c r="O35" s="8"/>
      <c r="P35" s="8"/>
      <c r="Q35" s="8"/>
      <c r="R35" s="8"/>
      <c r="S35" s="9"/>
      <c r="T35" s="10"/>
    </row>
    <row r="36" spans="1:20" ht="86" customHeight="1" thickBot="1">
      <c r="A36" s="208"/>
      <c r="B36" s="19">
        <v>1</v>
      </c>
      <c r="C36" s="147" t="s">
        <v>74</v>
      </c>
      <c r="D36" s="30">
        <v>1</v>
      </c>
      <c r="E36" s="229">
        <v>1.1000000000000001</v>
      </c>
      <c r="F36" s="39">
        <v>165</v>
      </c>
      <c r="G36" s="117"/>
      <c r="H36" s="118"/>
      <c r="I36" s="119"/>
      <c r="J36" s="120"/>
      <c r="K36" s="121"/>
      <c r="L36" s="122"/>
      <c r="M36" s="123"/>
      <c r="N36" s="124"/>
      <c r="O36" s="125"/>
      <c r="P36" s="126"/>
      <c r="Q36" s="131"/>
      <c r="R36" s="132">
        <f t="shared" ref="R36:R45" si="8">SUM(G36:Q36)</f>
        <v>0</v>
      </c>
      <c r="S36" s="28">
        <f t="shared" ref="S36:S45" si="9">R36*F36</f>
        <v>0</v>
      </c>
      <c r="T36" s="17" t="str">
        <f t="shared" ref="T36:T45" si="10">IF(SUM(G36:Q36)&gt;0,"YES","NO")</f>
        <v>NO</v>
      </c>
    </row>
    <row r="37" spans="1:20" ht="86.15" customHeight="1" thickBot="1">
      <c r="A37" s="208"/>
      <c r="B37" s="11">
        <v>2</v>
      </c>
      <c r="C37" s="29" t="s">
        <v>75</v>
      </c>
      <c r="D37" s="31">
        <v>1</v>
      </c>
      <c r="E37" s="229">
        <v>1.4</v>
      </c>
      <c r="F37" s="13">
        <v>179</v>
      </c>
      <c r="G37" s="64"/>
      <c r="H37" s="53"/>
      <c r="I37" s="54"/>
      <c r="J37" s="55"/>
      <c r="K37" s="56"/>
      <c r="L37" s="57"/>
      <c r="M37" s="58"/>
      <c r="N37" s="59"/>
      <c r="O37" s="60"/>
      <c r="P37" s="61"/>
      <c r="Q37" s="65"/>
      <c r="R37" s="132">
        <f t="shared" si="8"/>
        <v>0</v>
      </c>
      <c r="S37" s="149">
        <f t="shared" si="9"/>
        <v>0</v>
      </c>
      <c r="T37" s="17" t="str">
        <f t="shared" si="10"/>
        <v>NO</v>
      </c>
    </row>
    <row r="38" spans="1:20" ht="86.15" customHeight="1" thickBot="1">
      <c r="A38" s="208"/>
      <c r="B38" s="11">
        <v>3</v>
      </c>
      <c r="C38" s="29" t="s">
        <v>76</v>
      </c>
      <c r="D38" s="31">
        <v>1</v>
      </c>
      <c r="E38" s="229">
        <v>1.2</v>
      </c>
      <c r="F38" s="13">
        <v>170</v>
      </c>
      <c r="G38" s="64"/>
      <c r="H38" s="53"/>
      <c r="I38" s="54"/>
      <c r="J38" s="55"/>
      <c r="K38" s="56"/>
      <c r="L38" s="57"/>
      <c r="M38" s="58"/>
      <c r="N38" s="59"/>
      <c r="O38" s="60"/>
      <c r="P38" s="61"/>
      <c r="Q38" s="65"/>
      <c r="R38" s="132">
        <f t="shared" si="8"/>
        <v>0</v>
      </c>
      <c r="S38" s="28">
        <f t="shared" si="9"/>
        <v>0</v>
      </c>
      <c r="T38" s="17" t="str">
        <f t="shared" si="10"/>
        <v>NO</v>
      </c>
    </row>
    <row r="39" spans="1:20" ht="86.15" customHeight="1" thickBot="1">
      <c r="A39" s="208"/>
      <c r="B39" s="11">
        <v>4</v>
      </c>
      <c r="C39" s="29" t="s">
        <v>77</v>
      </c>
      <c r="D39" s="31">
        <v>1</v>
      </c>
      <c r="E39" s="229">
        <v>1.2</v>
      </c>
      <c r="F39" s="13">
        <v>170</v>
      </c>
      <c r="G39" s="64"/>
      <c r="H39" s="53"/>
      <c r="I39" s="54"/>
      <c r="J39" s="55"/>
      <c r="K39" s="56"/>
      <c r="L39" s="57"/>
      <c r="M39" s="58"/>
      <c r="N39" s="59"/>
      <c r="O39" s="60"/>
      <c r="P39" s="61"/>
      <c r="Q39" s="65"/>
      <c r="R39" s="132">
        <f t="shared" si="8"/>
        <v>0</v>
      </c>
      <c r="S39" s="28">
        <f t="shared" si="9"/>
        <v>0</v>
      </c>
      <c r="T39" s="17" t="str">
        <f t="shared" si="10"/>
        <v>NO</v>
      </c>
    </row>
    <row r="40" spans="1:20" ht="86.15" customHeight="1" thickBot="1">
      <c r="A40" s="208"/>
      <c r="B40" s="11">
        <v>5</v>
      </c>
      <c r="C40" s="29" t="s">
        <v>78</v>
      </c>
      <c r="D40" s="31">
        <v>1</v>
      </c>
      <c r="E40" s="229">
        <v>1</v>
      </c>
      <c r="F40" s="13">
        <v>175</v>
      </c>
      <c r="G40" s="64"/>
      <c r="H40" s="53"/>
      <c r="I40" s="54"/>
      <c r="J40" s="55"/>
      <c r="K40" s="56"/>
      <c r="L40" s="57"/>
      <c r="M40" s="58"/>
      <c r="N40" s="59"/>
      <c r="O40" s="60"/>
      <c r="P40" s="61"/>
      <c r="Q40" s="65"/>
      <c r="R40" s="132">
        <f t="shared" si="8"/>
        <v>0</v>
      </c>
      <c r="S40" s="28">
        <f t="shared" si="9"/>
        <v>0</v>
      </c>
      <c r="T40" s="17" t="str">
        <f t="shared" si="10"/>
        <v>NO</v>
      </c>
    </row>
    <row r="41" spans="1:20" ht="86.15" customHeight="1" thickBot="1">
      <c r="A41" s="208"/>
      <c r="B41" s="11">
        <v>6</v>
      </c>
      <c r="C41" s="29" t="s">
        <v>79</v>
      </c>
      <c r="D41" s="31">
        <v>1</v>
      </c>
      <c r="E41" s="229">
        <v>1.5</v>
      </c>
      <c r="F41" s="13">
        <v>195</v>
      </c>
      <c r="G41" s="64"/>
      <c r="H41" s="53"/>
      <c r="I41" s="54"/>
      <c r="J41" s="55"/>
      <c r="K41" s="56"/>
      <c r="L41" s="57"/>
      <c r="M41" s="58"/>
      <c r="N41" s="59"/>
      <c r="O41" s="60"/>
      <c r="P41" s="61"/>
      <c r="Q41" s="65"/>
      <c r="R41" s="132">
        <f t="shared" si="8"/>
        <v>0</v>
      </c>
      <c r="S41" s="28">
        <f t="shared" si="9"/>
        <v>0</v>
      </c>
      <c r="T41" s="17" t="str">
        <f t="shared" si="10"/>
        <v>NO</v>
      </c>
    </row>
    <row r="42" spans="1:20" ht="86.15" customHeight="1" thickBot="1">
      <c r="A42" s="208"/>
      <c r="B42" s="11">
        <v>7</v>
      </c>
      <c r="C42" s="29" t="s">
        <v>79</v>
      </c>
      <c r="D42" s="31">
        <v>1</v>
      </c>
      <c r="E42" s="229">
        <v>1.5</v>
      </c>
      <c r="F42" s="13">
        <v>195</v>
      </c>
      <c r="G42" s="64"/>
      <c r="H42" s="53"/>
      <c r="I42" s="54"/>
      <c r="J42" s="55"/>
      <c r="K42" s="56"/>
      <c r="L42" s="57"/>
      <c r="M42" s="58"/>
      <c r="N42" s="59"/>
      <c r="O42" s="60"/>
      <c r="P42" s="61"/>
      <c r="Q42" s="65"/>
      <c r="R42" s="132">
        <f t="shared" si="8"/>
        <v>0</v>
      </c>
      <c r="S42" s="28">
        <f t="shared" si="9"/>
        <v>0</v>
      </c>
      <c r="T42" s="17" t="str">
        <f t="shared" si="10"/>
        <v>NO</v>
      </c>
    </row>
    <row r="43" spans="1:20" ht="86.15" customHeight="1" thickBot="1">
      <c r="A43" s="208"/>
      <c r="B43" s="11">
        <v>8</v>
      </c>
      <c r="C43" s="29" t="s">
        <v>80</v>
      </c>
      <c r="D43" s="31">
        <v>1</v>
      </c>
      <c r="E43" s="229">
        <v>1.8</v>
      </c>
      <c r="F43" s="13">
        <v>210</v>
      </c>
      <c r="G43" s="64"/>
      <c r="H43" s="53"/>
      <c r="I43" s="54"/>
      <c r="J43" s="55"/>
      <c r="K43" s="56"/>
      <c r="L43" s="57"/>
      <c r="M43" s="58"/>
      <c r="N43" s="59"/>
      <c r="O43" s="60"/>
      <c r="P43" s="61"/>
      <c r="Q43" s="65"/>
      <c r="R43" s="132">
        <f t="shared" si="8"/>
        <v>0</v>
      </c>
      <c r="S43" s="28">
        <f t="shared" si="9"/>
        <v>0</v>
      </c>
      <c r="T43" s="17" t="str">
        <f t="shared" si="10"/>
        <v>NO</v>
      </c>
    </row>
    <row r="44" spans="1:20" ht="86.15" customHeight="1" thickBot="1">
      <c r="A44" s="208"/>
      <c r="B44" s="11">
        <v>9</v>
      </c>
      <c r="C44" s="29" t="s">
        <v>81</v>
      </c>
      <c r="D44" s="31">
        <v>1</v>
      </c>
      <c r="E44" s="229">
        <v>2.2000000000000002</v>
      </c>
      <c r="F44" s="13">
        <v>225</v>
      </c>
      <c r="G44" s="64"/>
      <c r="H44" s="53"/>
      <c r="I44" s="54"/>
      <c r="J44" s="55"/>
      <c r="K44" s="56"/>
      <c r="L44" s="57"/>
      <c r="M44" s="58"/>
      <c r="N44" s="59"/>
      <c r="O44" s="60"/>
      <c r="P44" s="61"/>
      <c r="Q44" s="65"/>
      <c r="R44" s="132">
        <f t="shared" si="8"/>
        <v>0</v>
      </c>
      <c r="S44" s="28">
        <f t="shared" si="9"/>
        <v>0</v>
      </c>
      <c r="T44" s="17" t="str">
        <f t="shared" si="10"/>
        <v>NO</v>
      </c>
    </row>
    <row r="45" spans="1:20" ht="86.15" customHeight="1" thickBot="1">
      <c r="A45" s="208"/>
      <c r="B45" s="21">
        <v>10</v>
      </c>
      <c r="C45" s="148" t="s">
        <v>82</v>
      </c>
      <c r="D45" s="37">
        <v>1</v>
      </c>
      <c r="E45" s="129">
        <v>2.8</v>
      </c>
      <c r="F45" s="23">
        <v>255</v>
      </c>
      <c r="G45" s="66"/>
      <c r="H45" s="67"/>
      <c r="I45" s="68"/>
      <c r="J45" s="69"/>
      <c r="K45" s="70"/>
      <c r="L45" s="71"/>
      <c r="M45" s="72"/>
      <c r="N45" s="73"/>
      <c r="O45" s="74"/>
      <c r="P45" s="75"/>
      <c r="Q45" s="76"/>
      <c r="R45" s="132">
        <f t="shared" si="8"/>
        <v>0</v>
      </c>
      <c r="S45" s="28">
        <f t="shared" si="9"/>
        <v>0</v>
      </c>
      <c r="T45" s="17" t="str">
        <f t="shared" si="10"/>
        <v>NO</v>
      </c>
    </row>
    <row r="46" spans="1:20" ht="86.15" customHeight="1"/>
    <row r="47" spans="1:20" ht="86.15" customHeight="1"/>
    <row r="48" spans="1:20" ht="86.15" customHeight="1"/>
    <row r="49" ht="86.15" customHeight="1"/>
    <row r="50" ht="86.15" customHeight="1"/>
    <row r="51" ht="86.15" customHeight="1"/>
    <row r="52" ht="86.15" customHeight="1"/>
    <row r="53" ht="86.15" customHeight="1"/>
    <row r="54" ht="86.15" customHeight="1"/>
    <row r="55" ht="86.15" customHeight="1"/>
    <row r="56" ht="86.15" customHeight="1"/>
    <row r="57" ht="86.15" customHeight="1"/>
    <row r="58" ht="86.15" customHeight="1"/>
    <row r="59" ht="86.15" customHeight="1"/>
    <row r="60" ht="86.15" customHeight="1"/>
    <row r="61" ht="86.15" customHeight="1"/>
    <row r="62" ht="86.15" customHeight="1"/>
    <row r="63" ht="86.15" customHeight="1"/>
    <row r="64" ht="86.15" customHeight="1"/>
    <row r="65" ht="86.15" customHeight="1"/>
    <row r="1048525" spans="3:3">
      <c r="C1048525" s="12"/>
    </row>
  </sheetData>
  <sheetProtection selectLockedCells="1"/>
  <mergeCells count="5">
    <mergeCell ref="A2:T2"/>
    <mergeCell ref="A1:T1"/>
    <mergeCell ref="A5:T5"/>
    <mergeCell ref="A20:T20"/>
    <mergeCell ref="A33:T33"/>
  </mergeCells>
  <conditionalFormatting sqref="R23:R32">
    <cfRule type="containsText" dxfId="47" priority="15" operator="containsText" text="YES">
      <formula>NOT(ISERROR(SEARCH("YES",R23)))</formula>
    </cfRule>
  </conditionalFormatting>
  <conditionalFormatting sqref="R36:R45">
    <cfRule type="containsText" dxfId="46" priority="7" operator="containsText" text="YES">
      <formula>NOT(ISERROR(SEARCH("YES",R36)))</formula>
    </cfRule>
  </conditionalFormatting>
  <conditionalFormatting sqref="T6">
    <cfRule type="containsText" dxfId="45" priority="3" operator="containsText" text="YES">
      <formula>NOT(ISERROR(SEARCH("YES",T6)))</formula>
    </cfRule>
  </conditionalFormatting>
  <conditionalFormatting sqref="T8:T19">
    <cfRule type="containsText" dxfId="44" priority="27" operator="containsText" text="YES">
      <formula>NOT(ISERROR(SEARCH("YES",T8)))</formula>
    </cfRule>
  </conditionalFormatting>
  <conditionalFormatting sqref="T21">
    <cfRule type="containsText" dxfId="43" priority="2" operator="containsText" text="YES">
      <formula>NOT(ISERROR(SEARCH("YES",T21)))</formula>
    </cfRule>
  </conditionalFormatting>
  <conditionalFormatting sqref="T23:T32">
    <cfRule type="containsText" dxfId="42" priority="5" operator="containsText" text="YES">
      <formula>NOT(ISERROR(SEARCH("YES",T23)))</formula>
    </cfRule>
  </conditionalFormatting>
  <conditionalFormatting sqref="T34">
    <cfRule type="containsText" dxfId="41" priority="1" operator="containsText" text="YES">
      <formula>NOT(ISERROR(SEARCH("YES",T34)))</formula>
    </cfRule>
  </conditionalFormatting>
  <conditionalFormatting sqref="T36:T45">
    <cfRule type="containsText" dxfId="40" priority="4" operator="containsText" text="YES">
      <formula>NOT(ISERROR(SEARCH("YES",T36)))</formula>
    </cfRule>
  </conditionalFormatting>
  <pageMargins left="0.7" right="0.7" top="0.75" bottom="0.75" header="0.3" footer="0.3"/>
  <pageSetup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C82432-11B2-4F51-9819-032B7EACB522}">
  <dimension ref="A1:T1048523"/>
  <sheetViews>
    <sheetView zoomScale="62" zoomScaleNormal="74" workbookViewId="0">
      <selection activeCell="E40" sqref="E40"/>
    </sheetView>
  </sheetViews>
  <sheetFormatPr defaultColWidth="8.81640625" defaultRowHeight="21"/>
  <cols>
    <col min="1" max="1" width="23.453125" customWidth="1"/>
    <col min="2" max="2" width="9.36328125" bestFit="1" customWidth="1"/>
    <col min="3" max="5" width="13.81640625" customWidth="1"/>
    <col min="6" max="6" width="15.7265625" style="24" customWidth="1"/>
    <col min="7" max="17" width="13.81640625" customWidth="1"/>
    <col min="18" max="18" width="17.453125" customWidth="1"/>
    <col min="19" max="19" width="13.81640625" style="2" customWidth="1"/>
    <col min="20" max="20" width="13.81640625" customWidth="1"/>
  </cols>
  <sheetData>
    <row r="1" spans="1:20" ht="85" customHeight="1" thickBot="1">
      <c r="A1" s="264" t="s">
        <v>38</v>
      </c>
      <c r="B1" s="265"/>
      <c r="C1" s="265"/>
      <c r="D1" s="265"/>
      <c r="E1" s="265"/>
      <c r="F1" s="265"/>
      <c r="G1" s="265"/>
      <c r="H1" s="265"/>
      <c r="I1" s="265"/>
      <c r="J1" s="265"/>
      <c r="K1" s="265"/>
      <c r="L1" s="265"/>
      <c r="M1" s="265"/>
      <c r="N1" s="265"/>
      <c r="O1" s="265"/>
      <c r="P1" s="265"/>
      <c r="Q1" s="265"/>
      <c r="R1" s="265"/>
      <c r="S1" s="265"/>
      <c r="T1" s="266"/>
    </row>
    <row r="2" spans="1:20" ht="324" customHeight="1" thickBot="1">
      <c r="A2" s="261"/>
      <c r="B2" s="262"/>
      <c r="C2" s="262"/>
      <c r="D2" s="262"/>
      <c r="E2" s="262"/>
      <c r="F2" s="262"/>
      <c r="G2" s="262"/>
      <c r="H2" s="262"/>
      <c r="I2" s="262"/>
      <c r="J2" s="262"/>
      <c r="K2" s="262"/>
      <c r="L2" s="262"/>
      <c r="M2" s="262"/>
      <c r="N2" s="262"/>
      <c r="O2" s="262"/>
      <c r="P2" s="262"/>
      <c r="Q2" s="262"/>
      <c r="R2" s="262"/>
      <c r="S2" s="262"/>
      <c r="T2" s="263"/>
    </row>
    <row r="3" spans="1:20" ht="99" customHeight="1" thickBot="1">
      <c r="A3" s="167" t="s">
        <v>0</v>
      </c>
      <c r="B3" s="168" t="s">
        <v>1</v>
      </c>
      <c r="C3" s="168" t="s">
        <v>2</v>
      </c>
      <c r="D3" s="137" t="s">
        <v>3</v>
      </c>
      <c r="E3" s="137" t="s">
        <v>175</v>
      </c>
      <c r="F3" s="169" t="s">
        <v>4</v>
      </c>
      <c r="G3" s="156" t="s">
        <v>5</v>
      </c>
      <c r="H3" s="137" t="s">
        <v>6</v>
      </c>
      <c r="I3" s="138" t="s">
        <v>7</v>
      </c>
      <c r="J3" s="139" t="s">
        <v>8</v>
      </c>
      <c r="K3" s="140" t="s">
        <v>9</v>
      </c>
      <c r="L3" s="141" t="s">
        <v>10</v>
      </c>
      <c r="M3" s="142" t="s">
        <v>11</v>
      </c>
      <c r="N3" s="143" t="s">
        <v>12</v>
      </c>
      <c r="O3" s="144" t="s">
        <v>13</v>
      </c>
      <c r="P3" s="145" t="s">
        <v>14</v>
      </c>
      <c r="Q3" s="146" t="s">
        <v>67</v>
      </c>
      <c r="R3" s="136" t="s">
        <v>15</v>
      </c>
      <c r="S3" s="25" t="s">
        <v>16</v>
      </c>
      <c r="T3" s="26" t="s">
        <v>17</v>
      </c>
    </row>
    <row r="4" spans="1:20" ht="21.5" thickBot="1">
      <c r="A4" s="3"/>
      <c r="B4" s="4"/>
      <c r="C4" s="4"/>
      <c r="D4" s="4"/>
      <c r="E4" s="4"/>
      <c r="F4" s="5"/>
      <c r="G4" s="6"/>
      <c r="H4" s="7"/>
      <c r="I4" s="7"/>
      <c r="J4" s="7"/>
      <c r="K4" s="7"/>
      <c r="L4" s="7"/>
      <c r="M4" s="7"/>
      <c r="N4" s="8"/>
      <c r="O4" s="8"/>
      <c r="P4" s="8"/>
      <c r="Q4" s="8"/>
      <c r="R4" s="8"/>
      <c r="S4" s="9"/>
      <c r="T4" s="10"/>
    </row>
    <row r="5" spans="1:20" ht="52.5" customHeight="1" thickBot="1">
      <c r="A5" s="258" t="s">
        <v>91</v>
      </c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  <c r="P5" s="259"/>
      <c r="Q5" s="259"/>
      <c r="R5" s="259"/>
      <c r="S5" s="259"/>
      <c r="T5" s="260"/>
    </row>
    <row r="6" spans="1:20" ht="86.5" customHeight="1" thickBot="1">
      <c r="A6" s="208"/>
      <c r="B6" s="178" t="s">
        <v>152</v>
      </c>
      <c r="C6" s="179" t="s">
        <v>152</v>
      </c>
      <c r="D6" s="178">
        <f>SUM(D8:D35)</f>
        <v>28</v>
      </c>
      <c r="E6" s="226">
        <f>SUM(E8:E35)</f>
        <v>20.391999999999999</v>
      </c>
      <c r="F6" s="180">
        <f>SUM(F8:F35)</f>
        <v>1297.5</v>
      </c>
      <c r="G6" s="181"/>
      <c r="H6" s="182"/>
      <c r="I6" s="183"/>
      <c r="J6" s="184"/>
      <c r="K6" s="185"/>
      <c r="L6" s="186"/>
      <c r="M6" s="187"/>
      <c r="N6" s="188"/>
      <c r="O6" s="189"/>
      <c r="P6" s="190"/>
      <c r="Q6" s="207" t="s">
        <v>174</v>
      </c>
      <c r="R6" s="191">
        <f>SUM(G6:Q6)</f>
        <v>0</v>
      </c>
      <c r="S6" s="192">
        <f>R6*F6</f>
        <v>0</v>
      </c>
      <c r="T6" s="50" t="str">
        <f>IF(SUM(G6:Q6)&gt;0,"YES","NO")</f>
        <v>NO</v>
      </c>
    </row>
    <row r="7" spans="1:20" ht="5.5" customHeight="1" thickBot="1">
      <c r="A7" s="27"/>
      <c r="B7" s="4"/>
      <c r="C7" s="4"/>
      <c r="D7" s="4"/>
      <c r="E7" s="227"/>
      <c r="F7" s="5"/>
      <c r="G7" s="6"/>
      <c r="H7" s="7"/>
      <c r="I7" s="7"/>
      <c r="J7" s="7"/>
      <c r="K7" s="7"/>
      <c r="L7" s="7"/>
      <c r="M7" s="7"/>
      <c r="N7" s="8"/>
      <c r="O7" s="8"/>
      <c r="P7" s="8"/>
      <c r="Q7" s="8"/>
      <c r="R7" s="8"/>
      <c r="S7" s="9"/>
      <c r="T7" s="10"/>
    </row>
    <row r="8" spans="1:20" ht="86.15" customHeight="1" thickBot="1">
      <c r="A8" s="208"/>
      <c r="B8" s="19">
        <v>1</v>
      </c>
      <c r="C8" s="20" t="s">
        <v>39</v>
      </c>
      <c r="D8" s="19">
        <v>1</v>
      </c>
      <c r="E8" s="228">
        <v>3.6999999999999998E-2</v>
      </c>
      <c r="F8" s="39">
        <v>4</v>
      </c>
      <c r="G8" s="117"/>
      <c r="H8" s="118"/>
      <c r="I8" s="119"/>
      <c r="J8" s="120"/>
      <c r="K8" s="121"/>
      <c r="L8" s="122"/>
      <c r="M8" s="123"/>
      <c r="N8" s="124"/>
      <c r="O8" s="125"/>
      <c r="P8" s="126"/>
      <c r="Q8" s="207" t="s">
        <v>174</v>
      </c>
      <c r="R8" s="150">
        <f t="shared" ref="R8:R35" si="0">SUM(G8:Q8)</f>
        <v>0</v>
      </c>
      <c r="S8" s="16">
        <f>R8*F8</f>
        <v>0</v>
      </c>
      <c r="T8" s="17" t="str">
        <f t="shared" ref="T8:T35" si="1">IF(SUM(G8:Q8)&gt;0,"YES","NO")</f>
        <v>NO</v>
      </c>
    </row>
    <row r="9" spans="1:20" ht="86.15" customHeight="1" thickBot="1">
      <c r="A9" s="208"/>
      <c r="B9" s="11">
        <v>2</v>
      </c>
      <c r="C9" s="12" t="s">
        <v>40</v>
      </c>
      <c r="D9" s="11">
        <v>1</v>
      </c>
      <c r="E9" s="228">
        <v>0.11799999999999999</v>
      </c>
      <c r="F9" s="13">
        <v>9.5</v>
      </c>
      <c r="G9" s="64"/>
      <c r="H9" s="53"/>
      <c r="I9" s="54"/>
      <c r="J9" s="55"/>
      <c r="K9" s="56"/>
      <c r="L9" s="57"/>
      <c r="M9" s="58"/>
      <c r="N9" s="59"/>
      <c r="O9" s="60"/>
      <c r="P9" s="61"/>
      <c r="Q9" s="207" t="s">
        <v>174</v>
      </c>
      <c r="R9" s="106">
        <f t="shared" si="0"/>
        <v>0</v>
      </c>
      <c r="S9" s="15">
        <f t="shared" ref="S9:S14" si="2">R9*F9</f>
        <v>0</v>
      </c>
      <c r="T9" s="17" t="str">
        <f t="shared" si="1"/>
        <v>NO</v>
      </c>
    </row>
    <row r="10" spans="1:20" ht="86.15" customHeight="1" thickBot="1">
      <c r="A10" s="208"/>
      <c r="B10" s="11">
        <v>3</v>
      </c>
      <c r="C10" s="12" t="s">
        <v>41</v>
      </c>
      <c r="D10" s="11">
        <v>1</v>
      </c>
      <c r="E10" s="228">
        <v>0.126</v>
      </c>
      <c r="F10" s="13">
        <v>8</v>
      </c>
      <c r="G10" s="64"/>
      <c r="H10" s="53"/>
      <c r="I10" s="54"/>
      <c r="J10" s="55"/>
      <c r="K10" s="56"/>
      <c r="L10" s="57"/>
      <c r="M10" s="58"/>
      <c r="N10" s="59"/>
      <c r="O10" s="60"/>
      <c r="P10" s="61"/>
      <c r="Q10" s="207" t="s">
        <v>174</v>
      </c>
      <c r="R10" s="106">
        <f t="shared" si="0"/>
        <v>0</v>
      </c>
      <c r="S10" s="15">
        <f t="shared" si="2"/>
        <v>0</v>
      </c>
      <c r="T10" s="17" t="str">
        <f t="shared" si="1"/>
        <v>NO</v>
      </c>
    </row>
    <row r="11" spans="1:20" ht="86.15" customHeight="1" thickBot="1">
      <c r="A11" s="208"/>
      <c r="B11" s="11">
        <v>4</v>
      </c>
      <c r="C11" s="12" t="s">
        <v>42</v>
      </c>
      <c r="D11" s="11">
        <v>1</v>
      </c>
      <c r="E11" s="228">
        <v>0.34300000000000003</v>
      </c>
      <c r="F11" s="13">
        <v>18</v>
      </c>
      <c r="G11" s="64"/>
      <c r="H11" s="53"/>
      <c r="I11" s="54"/>
      <c r="J11" s="55"/>
      <c r="K11" s="56"/>
      <c r="L11" s="57"/>
      <c r="M11" s="58"/>
      <c r="N11" s="59"/>
      <c r="O11" s="60"/>
      <c r="P11" s="61"/>
      <c r="Q11" s="207" t="s">
        <v>174</v>
      </c>
      <c r="R11" s="106">
        <f t="shared" si="0"/>
        <v>0</v>
      </c>
      <c r="S11" s="15">
        <f t="shared" si="2"/>
        <v>0</v>
      </c>
      <c r="T11" s="17" t="str">
        <f t="shared" si="1"/>
        <v>NO</v>
      </c>
    </row>
    <row r="12" spans="1:20" ht="86.15" customHeight="1" thickBot="1">
      <c r="A12" s="208"/>
      <c r="B12" s="11">
        <v>5</v>
      </c>
      <c r="C12" s="12" t="s">
        <v>43</v>
      </c>
      <c r="D12" s="11">
        <v>1</v>
      </c>
      <c r="E12" s="228">
        <v>0.13100000000000001</v>
      </c>
      <c r="F12" s="13">
        <v>8</v>
      </c>
      <c r="G12" s="64"/>
      <c r="H12" s="53"/>
      <c r="I12" s="54"/>
      <c r="J12" s="55"/>
      <c r="K12" s="56"/>
      <c r="L12" s="57"/>
      <c r="M12" s="58"/>
      <c r="N12" s="59"/>
      <c r="O12" s="60"/>
      <c r="P12" s="61"/>
      <c r="Q12" s="207" t="s">
        <v>174</v>
      </c>
      <c r="R12" s="106">
        <f t="shared" si="0"/>
        <v>0</v>
      </c>
      <c r="S12" s="15">
        <f t="shared" si="2"/>
        <v>0</v>
      </c>
      <c r="T12" s="17" t="str">
        <f t="shared" si="1"/>
        <v>NO</v>
      </c>
    </row>
    <row r="13" spans="1:20" ht="86.15" customHeight="1" thickBot="1">
      <c r="A13" s="208"/>
      <c r="B13" s="11">
        <v>6</v>
      </c>
      <c r="C13" s="12" t="s">
        <v>44</v>
      </c>
      <c r="D13" s="11">
        <v>1</v>
      </c>
      <c r="E13" s="228">
        <v>0.107</v>
      </c>
      <c r="F13" s="13">
        <v>7</v>
      </c>
      <c r="G13" s="64"/>
      <c r="H13" s="53"/>
      <c r="I13" s="54"/>
      <c r="J13" s="55"/>
      <c r="K13" s="56"/>
      <c r="L13" s="57"/>
      <c r="M13" s="58"/>
      <c r="N13" s="59"/>
      <c r="O13" s="60"/>
      <c r="P13" s="61"/>
      <c r="Q13" s="207" t="s">
        <v>174</v>
      </c>
      <c r="R13" s="106">
        <f t="shared" si="0"/>
        <v>0</v>
      </c>
      <c r="S13" s="15">
        <f t="shared" si="2"/>
        <v>0</v>
      </c>
      <c r="T13" s="17" t="str">
        <f t="shared" si="1"/>
        <v>NO</v>
      </c>
    </row>
    <row r="14" spans="1:20" ht="86.15" customHeight="1" thickBot="1">
      <c r="A14" s="208"/>
      <c r="B14" s="11">
        <v>7</v>
      </c>
      <c r="C14" s="12" t="s">
        <v>45</v>
      </c>
      <c r="D14" s="11">
        <v>1</v>
      </c>
      <c r="E14" s="228">
        <v>0.105</v>
      </c>
      <c r="F14" s="13">
        <v>7</v>
      </c>
      <c r="G14" s="64"/>
      <c r="H14" s="53"/>
      <c r="I14" s="54"/>
      <c r="J14" s="55"/>
      <c r="K14" s="56"/>
      <c r="L14" s="57"/>
      <c r="M14" s="58"/>
      <c r="N14" s="59"/>
      <c r="O14" s="60"/>
      <c r="P14" s="61"/>
      <c r="Q14" s="207" t="s">
        <v>174</v>
      </c>
      <c r="R14" s="152">
        <f t="shared" si="0"/>
        <v>0</v>
      </c>
      <c r="S14" s="38">
        <f t="shared" si="2"/>
        <v>0</v>
      </c>
      <c r="T14" s="17" t="str">
        <f t="shared" si="1"/>
        <v>NO</v>
      </c>
    </row>
    <row r="15" spans="1:20" ht="86.15" customHeight="1" thickBot="1">
      <c r="A15" s="208"/>
      <c r="B15" s="11">
        <v>8</v>
      </c>
      <c r="C15" s="12" t="s">
        <v>46</v>
      </c>
      <c r="D15" s="11">
        <v>1</v>
      </c>
      <c r="E15" s="228">
        <v>0.33600000000000002</v>
      </c>
      <c r="F15" s="13">
        <v>17</v>
      </c>
      <c r="G15" s="64"/>
      <c r="H15" s="53"/>
      <c r="I15" s="54"/>
      <c r="J15" s="55"/>
      <c r="K15" s="56"/>
      <c r="L15" s="57"/>
      <c r="M15" s="58"/>
      <c r="N15" s="59"/>
      <c r="O15" s="60"/>
      <c r="P15" s="61"/>
      <c r="Q15" s="207" t="s">
        <v>174</v>
      </c>
      <c r="R15" s="152">
        <f t="shared" si="0"/>
        <v>0</v>
      </c>
      <c r="S15" s="38">
        <f>R15*F15</f>
        <v>0</v>
      </c>
      <c r="T15" s="17" t="str">
        <f t="shared" si="1"/>
        <v>NO</v>
      </c>
    </row>
    <row r="16" spans="1:20" ht="86.15" customHeight="1" thickBot="1">
      <c r="A16" s="208"/>
      <c r="B16" s="11">
        <v>9</v>
      </c>
      <c r="C16" s="12" t="s">
        <v>47</v>
      </c>
      <c r="D16" s="11">
        <v>1</v>
      </c>
      <c r="E16" s="228">
        <v>0.36699999999999999</v>
      </c>
      <c r="F16" s="13">
        <v>30</v>
      </c>
      <c r="G16" s="64"/>
      <c r="H16" s="53"/>
      <c r="I16" s="54"/>
      <c r="J16" s="55"/>
      <c r="K16" s="56"/>
      <c r="L16" s="57"/>
      <c r="M16" s="58"/>
      <c r="N16" s="59"/>
      <c r="O16" s="60"/>
      <c r="P16" s="61"/>
      <c r="Q16" s="207" t="s">
        <v>174</v>
      </c>
      <c r="R16" s="106">
        <f t="shared" si="0"/>
        <v>0</v>
      </c>
      <c r="S16" s="14">
        <f t="shared" ref="S16:S22" si="3">R16*F16</f>
        <v>0</v>
      </c>
      <c r="T16" s="17" t="str">
        <f t="shared" si="1"/>
        <v>NO</v>
      </c>
    </row>
    <row r="17" spans="1:20" ht="86.15" customHeight="1" thickBot="1">
      <c r="A17" s="208"/>
      <c r="B17" s="11">
        <v>10</v>
      </c>
      <c r="C17" s="12" t="s">
        <v>48</v>
      </c>
      <c r="D17" s="11">
        <v>1</v>
      </c>
      <c r="E17" s="228">
        <v>0.35</v>
      </c>
      <c r="F17" s="13">
        <v>29</v>
      </c>
      <c r="G17" s="64"/>
      <c r="H17" s="53"/>
      <c r="I17" s="54"/>
      <c r="J17" s="55"/>
      <c r="K17" s="56"/>
      <c r="L17" s="57"/>
      <c r="M17" s="58"/>
      <c r="N17" s="59"/>
      <c r="O17" s="60"/>
      <c r="P17" s="61"/>
      <c r="Q17" s="207" t="s">
        <v>174</v>
      </c>
      <c r="R17" s="106">
        <f t="shared" si="0"/>
        <v>0</v>
      </c>
      <c r="S17" s="15">
        <f t="shared" si="3"/>
        <v>0</v>
      </c>
      <c r="T17" s="17" t="str">
        <f t="shared" si="1"/>
        <v>NO</v>
      </c>
    </row>
    <row r="18" spans="1:20" ht="86.15" customHeight="1" thickBot="1">
      <c r="A18" s="208"/>
      <c r="B18" s="11">
        <v>11</v>
      </c>
      <c r="C18" s="12" t="s">
        <v>49</v>
      </c>
      <c r="D18" s="11">
        <v>1</v>
      </c>
      <c r="E18" s="228">
        <v>0.25800000000000001</v>
      </c>
      <c r="F18" s="13">
        <v>24</v>
      </c>
      <c r="G18" s="64"/>
      <c r="H18" s="53"/>
      <c r="I18" s="54"/>
      <c r="J18" s="55"/>
      <c r="K18" s="56"/>
      <c r="L18" s="57"/>
      <c r="M18" s="58"/>
      <c r="N18" s="59"/>
      <c r="O18" s="60"/>
      <c r="P18" s="61"/>
      <c r="Q18" s="207" t="s">
        <v>174</v>
      </c>
      <c r="R18" s="106">
        <f t="shared" si="0"/>
        <v>0</v>
      </c>
      <c r="S18" s="15">
        <f t="shared" si="3"/>
        <v>0</v>
      </c>
      <c r="T18" s="17" t="str">
        <f t="shared" si="1"/>
        <v>NO</v>
      </c>
    </row>
    <row r="19" spans="1:20" ht="86.15" customHeight="1" thickBot="1">
      <c r="A19" s="208"/>
      <c r="B19" s="11">
        <v>12</v>
      </c>
      <c r="C19" s="12" t="s">
        <v>50</v>
      </c>
      <c r="D19" s="11">
        <v>1</v>
      </c>
      <c r="E19" s="228">
        <v>0.435</v>
      </c>
      <c r="F19" s="13">
        <v>33</v>
      </c>
      <c r="G19" s="64"/>
      <c r="H19" s="53"/>
      <c r="I19" s="54"/>
      <c r="J19" s="55"/>
      <c r="K19" s="56"/>
      <c r="L19" s="57"/>
      <c r="M19" s="58"/>
      <c r="N19" s="59"/>
      <c r="O19" s="60"/>
      <c r="P19" s="61"/>
      <c r="Q19" s="207" t="s">
        <v>174</v>
      </c>
      <c r="R19" s="106">
        <f t="shared" si="0"/>
        <v>0</v>
      </c>
      <c r="S19" s="15">
        <f t="shared" si="3"/>
        <v>0</v>
      </c>
      <c r="T19" s="17" t="str">
        <f t="shared" si="1"/>
        <v>NO</v>
      </c>
    </row>
    <row r="20" spans="1:20" ht="86.15" customHeight="1" thickBot="1">
      <c r="A20" s="208"/>
      <c r="B20" s="11">
        <v>13</v>
      </c>
      <c r="C20" s="12" t="s">
        <v>51</v>
      </c>
      <c r="D20" s="11">
        <v>1</v>
      </c>
      <c r="E20" s="228">
        <v>0.251</v>
      </c>
      <c r="F20" s="13">
        <v>24</v>
      </c>
      <c r="G20" s="64"/>
      <c r="H20" s="53"/>
      <c r="I20" s="54"/>
      <c r="J20" s="55"/>
      <c r="K20" s="56"/>
      <c r="L20" s="57"/>
      <c r="M20" s="58"/>
      <c r="N20" s="59"/>
      <c r="O20" s="60"/>
      <c r="P20" s="61"/>
      <c r="Q20" s="207" t="s">
        <v>174</v>
      </c>
      <c r="R20" s="106">
        <f t="shared" si="0"/>
        <v>0</v>
      </c>
      <c r="S20" s="15">
        <f t="shared" si="3"/>
        <v>0</v>
      </c>
      <c r="T20" s="17" t="str">
        <f t="shared" si="1"/>
        <v>NO</v>
      </c>
    </row>
    <row r="21" spans="1:20" ht="86.15" customHeight="1" thickBot="1">
      <c r="A21" s="208"/>
      <c r="B21" s="11">
        <v>14</v>
      </c>
      <c r="C21" s="12" t="s">
        <v>52</v>
      </c>
      <c r="D21" s="11">
        <v>1</v>
      </c>
      <c r="E21" s="228">
        <v>0.35299999999999998</v>
      </c>
      <c r="F21" s="13">
        <v>29</v>
      </c>
      <c r="G21" s="64"/>
      <c r="H21" s="53"/>
      <c r="I21" s="54"/>
      <c r="J21" s="55"/>
      <c r="K21" s="56"/>
      <c r="L21" s="57"/>
      <c r="M21" s="58"/>
      <c r="N21" s="59"/>
      <c r="O21" s="60"/>
      <c r="P21" s="61"/>
      <c r="Q21" s="207" t="s">
        <v>174</v>
      </c>
      <c r="R21" s="152">
        <f t="shared" si="0"/>
        <v>0</v>
      </c>
      <c r="S21" s="38">
        <f t="shared" si="3"/>
        <v>0</v>
      </c>
      <c r="T21" s="17" t="str">
        <f t="shared" si="1"/>
        <v>NO</v>
      </c>
    </row>
    <row r="22" spans="1:20" ht="86.15" customHeight="1" thickBot="1">
      <c r="A22" s="208"/>
      <c r="B22" s="11">
        <v>15</v>
      </c>
      <c r="C22" s="12" t="s">
        <v>53</v>
      </c>
      <c r="D22" s="11">
        <v>1</v>
      </c>
      <c r="E22" s="228">
        <v>0.36499999999999999</v>
      </c>
      <c r="F22" s="13">
        <v>30</v>
      </c>
      <c r="G22" s="64"/>
      <c r="H22" s="53"/>
      <c r="I22" s="54"/>
      <c r="J22" s="55"/>
      <c r="K22" s="56"/>
      <c r="L22" s="57"/>
      <c r="M22" s="58"/>
      <c r="N22" s="59"/>
      <c r="O22" s="60"/>
      <c r="P22" s="61"/>
      <c r="Q22" s="207" t="s">
        <v>174</v>
      </c>
      <c r="R22" s="106">
        <f t="shared" si="0"/>
        <v>0</v>
      </c>
      <c r="S22" s="15">
        <f t="shared" si="3"/>
        <v>0</v>
      </c>
      <c r="T22" s="17" t="str">
        <f t="shared" ref="T22" si="4">IF(SUM(G22:Q22)&gt;0,"YES","NO")</f>
        <v>NO</v>
      </c>
    </row>
    <row r="23" spans="1:20" ht="86.15" customHeight="1" thickBot="1">
      <c r="A23" s="208"/>
      <c r="B23" s="11">
        <v>16</v>
      </c>
      <c r="C23" s="12" t="s">
        <v>54</v>
      </c>
      <c r="D23" s="11">
        <v>1</v>
      </c>
      <c r="E23" s="228">
        <v>0.36499999999999999</v>
      </c>
      <c r="F23" s="13">
        <v>30</v>
      </c>
      <c r="G23" s="64"/>
      <c r="H23" s="53"/>
      <c r="I23" s="54"/>
      <c r="J23" s="55"/>
      <c r="K23" s="56"/>
      <c r="L23" s="57"/>
      <c r="M23" s="58"/>
      <c r="N23" s="59"/>
      <c r="O23" s="60"/>
      <c r="P23" s="61"/>
      <c r="Q23" s="207" t="s">
        <v>174</v>
      </c>
      <c r="R23" s="106">
        <f t="shared" si="0"/>
        <v>0</v>
      </c>
      <c r="S23" s="15">
        <f t="shared" ref="S23:S28" si="5">R23*F23</f>
        <v>0</v>
      </c>
      <c r="T23" s="17" t="str">
        <f t="shared" si="1"/>
        <v>NO</v>
      </c>
    </row>
    <row r="24" spans="1:20" ht="86.15" customHeight="1" thickBot="1">
      <c r="A24" s="208"/>
      <c r="B24" s="11">
        <v>17</v>
      </c>
      <c r="C24" s="12" t="s">
        <v>55</v>
      </c>
      <c r="D24" s="11">
        <v>1</v>
      </c>
      <c r="E24" s="228">
        <v>0.55000000000000004</v>
      </c>
      <c r="F24" s="13">
        <v>38</v>
      </c>
      <c r="G24" s="64"/>
      <c r="H24" s="53"/>
      <c r="I24" s="54"/>
      <c r="J24" s="55"/>
      <c r="K24" s="56"/>
      <c r="L24" s="57"/>
      <c r="M24" s="58"/>
      <c r="N24" s="59"/>
      <c r="O24" s="60"/>
      <c r="P24" s="61"/>
      <c r="Q24" s="207" t="s">
        <v>174</v>
      </c>
      <c r="R24" s="106">
        <f t="shared" si="0"/>
        <v>0</v>
      </c>
      <c r="S24" s="15">
        <f t="shared" si="5"/>
        <v>0</v>
      </c>
      <c r="T24" s="17" t="str">
        <f t="shared" si="1"/>
        <v>NO</v>
      </c>
    </row>
    <row r="25" spans="1:20" ht="86.15" customHeight="1" thickBot="1">
      <c r="A25" s="208"/>
      <c r="B25" s="11">
        <v>18</v>
      </c>
      <c r="C25" s="12" t="s">
        <v>56</v>
      </c>
      <c r="D25" s="11">
        <v>1</v>
      </c>
      <c r="E25" s="228">
        <v>1.0820000000000001</v>
      </c>
      <c r="F25" s="13">
        <v>78</v>
      </c>
      <c r="G25" s="64"/>
      <c r="H25" s="53"/>
      <c r="I25" s="54"/>
      <c r="J25" s="55"/>
      <c r="K25" s="56"/>
      <c r="L25" s="57"/>
      <c r="M25" s="58"/>
      <c r="N25" s="59"/>
      <c r="O25" s="60"/>
      <c r="P25" s="61"/>
      <c r="Q25" s="207" t="s">
        <v>174</v>
      </c>
      <c r="R25" s="106">
        <f t="shared" si="0"/>
        <v>0</v>
      </c>
      <c r="S25" s="15">
        <f t="shared" si="5"/>
        <v>0</v>
      </c>
      <c r="T25" s="17" t="str">
        <f t="shared" si="1"/>
        <v>NO</v>
      </c>
    </row>
    <row r="26" spans="1:20" ht="86.15" customHeight="1" thickBot="1">
      <c r="A26" s="208"/>
      <c r="B26" s="11">
        <v>19</v>
      </c>
      <c r="C26" s="12" t="s">
        <v>57</v>
      </c>
      <c r="D26" s="11">
        <v>1</v>
      </c>
      <c r="E26" s="228">
        <v>1.137</v>
      </c>
      <c r="F26" s="13">
        <v>70</v>
      </c>
      <c r="G26" s="64"/>
      <c r="H26" s="53"/>
      <c r="I26" s="54"/>
      <c r="J26" s="55"/>
      <c r="K26" s="56"/>
      <c r="L26" s="57"/>
      <c r="M26" s="58"/>
      <c r="N26" s="59"/>
      <c r="O26" s="60"/>
      <c r="P26" s="61"/>
      <c r="Q26" s="207" t="s">
        <v>174</v>
      </c>
      <c r="R26" s="106">
        <f t="shared" si="0"/>
        <v>0</v>
      </c>
      <c r="S26" s="15">
        <f t="shared" si="5"/>
        <v>0</v>
      </c>
      <c r="T26" s="17" t="str">
        <f t="shared" si="1"/>
        <v>NO</v>
      </c>
    </row>
    <row r="27" spans="1:20" ht="86.15" customHeight="1" thickBot="1">
      <c r="A27" s="208"/>
      <c r="B27" s="11">
        <v>20</v>
      </c>
      <c r="C27" s="12" t="s">
        <v>58</v>
      </c>
      <c r="D27" s="11">
        <v>1</v>
      </c>
      <c r="E27" s="228">
        <v>1.296</v>
      </c>
      <c r="F27" s="13">
        <v>78</v>
      </c>
      <c r="G27" s="64"/>
      <c r="H27" s="53"/>
      <c r="I27" s="54"/>
      <c r="J27" s="55"/>
      <c r="K27" s="56"/>
      <c r="L27" s="57"/>
      <c r="M27" s="58"/>
      <c r="N27" s="59"/>
      <c r="O27" s="60"/>
      <c r="P27" s="61"/>
      <c r="Q27" s="207" t="s">
        <v>174</v>
      </c>
      <c r="R27" s="106">
        <f t="shared" si="0"/>
        <v>0</v>
      </c>
      <c r="S27" s="15">
        <f t="shared" ref="S27" si="6">R27*F27</f>
        <v>0</v>
      </c>
      <c r="T27" s="17" t="str">
        <f t="shared" ref="T27" si="7">IF(SUM(G27:Q27)&gt;0,"YES","NO")</f>
        <v>NO</v>
      </c>
    </row>
    <row r="28" spans="1:20" ht="86.15" customHeight="1" thickBot="1">
      <c r="A28" s="208"/>
      <c r="B28" s="11">
        <v>21</v>
      </c>
      <c r="C28" s="12" t="s">
        <v>59</v>
      </c>
      <c r="D28" s="11">
        <v>1</v>
      </c>
      <c r="E28" s="228">
        <v>0.92</v>
      </c>
      <c r="F28" s="13">
        <v>58</v>
      </c>
      <c r="G28" s="64"/>
      <c r="H28" s="53"/>
      <c r="I28" s="54"/>
      <c r="J28" s="55"/>
      <c r="K28" s="56"/>
      <c r="L28" s="57"/>
      <c r="M28" s="58"/>
      <c r="N28" s="59"/>
      <c r="O28" s="60"/>
      <c r="P28" s="61"/>
      <c r="Q28" s="207" t="s">
        <v>174</v>
      </c>
      <c r="R28" s="152">
        <f t="shared" si="0"/>
        <v>0</v>
      </c>
      <c r="S28" s="38">
        <f t="shared" si="5"/>
        <v>0</v>
      </c>
      <c r="T28" s="17" t="str">
        <f t="shared" si="1"/>
        <v>NO</v>
      </c>
    </row>
    <row r="29" spans="1:20" ht="86.15" customHeight="1" thickBot="1">
      <c r="A29" s="208"/>
      <c r="B29" s="11">
        <v>22</v>
      </c>
      <c r="C29" s="12" t="s">
        <v>60</v>
      </c>
      <c r="D29" s="11">
        <v>1</v>
      </c>
      <c r="E29" s="228">
        <v>1.3380000000000001</v>
      </c>
      <c r="F29" s="13">
        <v>80</v>
      </c>
      <c r="G29" s="64"/>
      <c r="H29" s="53"/>
      <c r="I29" s="54"/>
      <c r="J29" s="55"/>
      <c r="K29" s="56"/>
      <c r="L29" s="57"/>
      <c r="M29" s="58"/>
      <c r="N29" s="59"/>
      <c r="O29" s="60"/>
      <c r="P29" s="61"/>
      <c r="Q29" s="207" t="s">
        <v>174</v>
      </c>
      <c r="R29" s="106">
        <f t="shared" si="0"/>
        <v>0</v>
      </c>
      <c r="S29" s="14">
        <f>R29*F29</f>
        <v>0</v>
      </c>
      <c r="T29" s="17" t="str">
        <f t="shared" si="1"/>
        <v>NO</v>
      </c>
    </row>
    <row r="30" spans="1:20" ht="86.15" customHeight="1" thickBot="1">
      <c r="A30" s="208"/>
      <c r="B30" s="11">
        <v>23</v>
      </c>
      <c r="C30" s="12" t="s">
        <v>61</v>
      </c>
      <c r="D30" s="11">
        <v>1</v>
      </c>
      <c r="E30" s="228">
        <v>1.097</v>
      </c>
      <c r="F30" s="13">
        <v>68</v>
      </c>
      <c r="G30" s="64"/>
      <c r="H30" s="53"/>
      <c r="I30" s="54"/>
      <c r="J30" s="55"/>
      <c r="K30" s="56"/>
      <c r="L30" s="57"/>
      <c r="M30" s="58"/>
      <c r="N30" s="59"/>
      <c r="O30" s="60"/>
      <c r="P30" s="61"/>
      <c r="Q30" s="207" t="s">
        <v>174</v>
      </c>
      <c r="R30" s="106">
        <f t="shared" si="0"/>
        <v>0</v>
      </c>
      <c r="S30" s="15">
        <f t="shared" ref="S30:S35" si="8">R30*F30</f>
        <v>0</v>
      </c>
      <c r="T30" s="17" t="str">
        <f t="shared" si="1"/>
        <v>NO</v>
      </c>
    </row>
    <row r="31" spans="1:20" ht="86.15" customHeight="1" thickBot="1">
      <c r="A31" s="208"/>
      <c r="B31" s="11">
        <v>24</v>
      </c>
      <c r="C31" s="12" t="s">
        <v>62</v>
      </c>
      <c r="D31" s="11">
        <v>1</v>
      </c>
      <c r="E31" s="228">
        <v>1.498</v>
      </c>
      <c r="F31" s="13">
        <v>88</v>
      </c>
      <c r="G31" s="64"/>
      <c r="H31" s="53"/>
      <c r="I31" s="54"/>
      <c r="J31" s="55"/>
      <c r="K31" s="56"/>
      <c r="L31" s="57"/>
      <c r="M31" s="58"/>
      <c r="N31" s="59"/>
      <c r="O31" s="60"/>
      <c r="P31" s="61"/>
      <c r="Q31" s="207" t="s">
        <v>174</v>
      </c>
      <c r="R31" s="106">
        <f t="shared" si="0"/>
        <v>0</v>
      </c>
      <c r="S31" s="15">
        <f t="shared" si="8"/>
        <v>0</v>
      </c>
      <c r="T31" s="17" t="str">
        <f t="shared" si="1"/>
        <v>NO</v>
      </c>
    </row>
    <row r="32" spans="1:20" ht="86.15" customHeight="1" thickBot="1">
      <c r="A32" s="208"/>
      <c r="B32" s="11">
        <v>25</v>
      </c>
      <c r="C32" s="12" t="s">
        <v>63</v>
      </c>
      <c r="D32" s="11">
        <v>1</v>
      </c>
      <c r="E32" s="228">
        <v>1.454</v>
      </c>
      <c r="F32" s="13">
        <v>88</v>
      </c>
      <c r="G32" s="64"/>
      <c r="H32" s="53"/>
      <c r="I32" s="54"/>
      <c r="J32" s="55"/>
      <c r="K32" s="56"/>
      <c r="L32" s="57"/>
      <c r="M32" s="58"/>
      <c r="N32" s="59"/>
      <c r="O32" s="60"/>
      <c r="P32" s="61"/>
      <c r="Q32" s="207" t="s">
        <v>174</v>
      </c>
      <c r="R32" s="106">
        <f t="shared" si="0"/>
        <v>0</v>
      </c>
      <c r="S32" s="15">
        <f t="shared" si="8"/>
        <v>0</v>
      </c>
      <c r="T32" s="17" t="str">
        <f t="shared" si="1"/>
        <v>NO</v>
      </c>
    </row>
    <row r="33" spans="1:20" ht="86.15" customHeight="1" thickBot="1">
      <c r="A33" s="208"/>
      <c r="B33" s="11">
        <v>26</v>
      </c>
      <c r="C33" s="12" t="s">
        <v>64</v>
      </c>
      <c r="D33" s="11">
        <v>1</v>
      </c>
      <c r="E33" s="228">
        <v>2.4380000000000002</v>
      </c>
      <c r="F33" s="13">
        <v>138</v>
      </c>
      <c r="G33" s="64"/>
      <c r="H33" s="53"/>
      <c r="I33" s="54"/>
      <c r="J33" s="55"/>
      <c r="K33" s="56"/>
      <c r="L33" s="57"/>
      <c r="M33" s="58"/>
      <c r="N33" s="59"/>
      <c r="O33" s="60"/>
      <c r="P33" s="61"/>
      <c r="Q33" s="207" t="s">
        <v>174</v>
      </c>
      <c r="R33" s="106">
        <f t="shared" si="0"/>
        <v>0</v>
      </c>
      <c r="S33" s="15">
        <f t="shared" si="8"/>
        <v>0</v>
      </c>
      <c r="T33" s="17" t="str">
        <f t="shared" si="1"/>
        <v>NO</v>
      </c>
    </row>
    <row r="34" spans="1:20" ht="86.15" customHeight="1" thickBot="1">
      <c r="A34" s="208"/>
      <c r="B34" s="11">
        <v>27</v>
      </c>
      <c r="C34" s="12" t="s">
        <v>65</v>
      </c>
      <c r="D34" s="11">
        <v>1</v>
      </c>
      <c r="E34" s="228">
        <v>1.506</v>
      </c>
      <c r="F34" s="13">
        <v>88</v>
      </c>
      <c r="G34" s="64"/>
      <c r="H34" s="53"/>
      <c r="I34" s="54"/>
      <c r="J34" s="55"/>
      <c r="K34" s="56"/>
      <c r="L34" s="57"/>
      <c r="M34" s="58"/>
      <c r="N34" s="59"/>
      <c r="O34" s="60"/>
      <c r="P34" s="61"/>
      <c r="Q34" s="207" t="s">
        <v>174</v>
      </c>
      <c r="R34" s="106">
        <f t="shared" si="0"/>
        <v>0</v>
      </c>
      <c r="S34" s="15">
        <f t="shared" si="8"/>
        <v>0</v>
      </c>
      <c r="T34" s="17" t="str">
        <f t="shared" si="1"/>
        <v>NO</v>
      </c>
    </row>
    <row r="35" spans="1:20" ht="86.15" customHeight="1" thickBot="1">
      <c r="A35" s="208"/>
      <c r="B35" s="21">
        <v>28</v>
      </c>
      <c r="C35" s="22" t="s">
        <v>66</v>
      </c>
      <c r="D35" s="21">
        <v>1</v>
      </c>
      <c r="E35" s="228">
        <v>2.0289999999999999</v>
      </c>
      <c r="F35" s="23">
        <v>118</v>
      </c>
      <c r="G35" s="66"/>
      <c r="H35" s="67"/>
      <c r="I35" s="68"/>
      <c r="J35" s="69"/>
      <c r="K35" s="70"/>
      <c r="L35" s="71"/>
      <c r="M35" s="72"/>
      <c r="N35" s="73"/>
      <c r="O35" s="74"/>
      <c r="P35" s="75"/>
      <c r="Q35" s="207" t="s">
        <v>174</v>
      </c>
      <c r="R35" s="151">
        <f t="shared" si="0"/>
        <v>0</v>
      </c>
      <c r="S35" s="18">
        <f t="shared" si="8"/>
        <v>0</v>
      </c>
      <c r="T35" s="17" t="str">
        <f t="shared" si="1"/>
        <v>NO</v>
      </c>
    </row>
    <row r="36" spans="1:20" ht="53" customHeight="1" thickBot="1">
      <c r="A36" s="258" t="s">
        <v>92</v>
      </c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  <c r="O36" s="259"/>
      <c r="P36" s="259"/>
      <c r="Q36" s="259"/>
      <c r="R36" s="259"/>
      <c r="S36" s="259"/>
      <c r="T36" s="260"/>
    </row>
    <row r="37" spans="1:20" ht="86" customHeight="1" thickBot="1">
      <c r="A37" s="208"/>
      <c r="B37" s="179" t="s">
        <v>155</v>
      </c>
      <c r="C37" s="179" t="s">
        <v>155</v>
      </c>
      <c r="D37" s="178">
        <f>SUM(D39:D48)</f>
        <v>8</v>
      </c>
      <c r="E37" s="178">
        <f>SUM(E39:E46)</f>
        <v>26.25</v>
      </c>
      <c r="F37" s="180">
        <f>SUM(F39:F48)</f>
        <v>2005</v>
      </c>
      <c r="G37" s="117"/>
      <c r="H37" s="118"/>
      <c r="I37" s="119"/>
      <c r="J37" s="120"/>
      <c r="K37" s="121"/>
      <c r="L37" s="122"/>
      <c r="M37" s="123"/>
      <c r="N37" s="124"/>
      <c r="O37" s="125"/>
      <c r="P37" s="126"/>
      <c r="Q37" s="131"/>
      <c r="R37" s="150">
        <f>SUM(G37:Q37)</f>
        <v>0</v>
      </c>
      <c r="S37" s="16">
        <f>R37*F37</f>
        <v>0</v>
      </c>
      <c r="T37" s="17" t="str">
        <f>IF(SUM(G37:Q37)&gt;0,"YES","NO")</f>
        <v>NO</v>
      </c>
    </row>
    <row r="38" spans="1:20" ht="5" customHeight="1" thickBot="1">
      <c r="A38" s="209"/>
      <c r="B38" s="4"/>
      <c r="C38" s="4"/>
      <c r="D38" s="4"/>
      <c r="E38" s="4"/>
      <c r="F38" s="5"/>
      <c r="G38" s="6"/>
      <c r="H38" s="7"/>
      <c r="I38" s="7"/>
      <c r="J38" s="7"/>
      <c r="K38" s="7"/>
      <c r="L38" s="7"/>
      <c r="M38" s="7"/>
      <c r="N38" s="8"/>
      <c r="O38" s="8"/>
      <c r="P38" s="8"/>
      <c r="Q38" s="8"/>
      <c r="R38" s="8"/>
      <c r="S38" s="9"/>
      <c r="T38" s="10"/>
    </row>
    <row r="39" spans="1:20" ht="86.15" customHeight="1" thickBot="1">
      <c r="A39" s="208"/>
      <c r="B39" s="19">
        <v>1</v>
      </c>
      <c r="C39" s="20" t="s">
        <v>83</v>
      </c>
      <c r="D39" s="127">
        <v>1</v>
      </c>
      <c r="E39" s="127">
        <v>2.2999999999999998</v>
      </c>
      <c r="F39" s="39">
        <v>220</v>
      </c>
      <c r="G39" s="117"/>
      <c r="H39" s="118"/>
      <c r="I39" s="119"/>
      <c r="J39" s="120"/>
      <c r="K39" s="121"/>
      <c r="L39" s="122"/>
      <c r="M39" s="123"/>
      <c r="N39" s="124"/>
      <c r="O39" s="125"/>
      <c r="P39" s="126"/>
      <c r="Q39" s="131"/>
      <c r="R39" s="132">
        <f t="shared" ref="R39:R46" si="9">SUM(G39:Q39)</f>
        <v>0</v>
      </c>
      <c r="S39" s="28">
        <f t="shared" ref="S39:S46" si="10">R39*F39</f>
        <v>0</v>
      </c>
      <c r="T39" s="17" t="str">
        <f t="shared" ref="T39:T46" si="11">IF(SUM(G39:Q39)&gt;0,"YES","NO")</f>
        <v>NO</v>
      </c>
    </row>
    <row r="40" spans="1:20" ht="86.15" customHeight="1" thickBot="1">
      <c r="A40" s="208"/>
      <c r="B40" s="11">
        <v>2</v>
      </c>
      <c r="C40" s="12" t="s">
        <v>84</v>
      </c>
      <c r="D40" s="128">
        <v>1</v>
      </c>
      <c r="E40" s="128">
        <v>2.2999999999999998</v>
      </c>
      <c r="F40" s="13">
        <v>220</v>
      </c>
      <c r="G40" s="64"/>
      <c r="H40" s="53"/>
      <c r="I40" s="54"/>
      <c r="J40" s="55"/>
      <c r="K40" s="56"/>
      <c r="L40" s="57"/>
      <c r="M40" s="58"/>
      <c r="N40" s="59"/>
      <c r="O40" s="60"/>
      <c r="P40" s="61"/>
      <c r="Q40" s="65"/>
      <c r="R40" s="132">
        <f t="shared" si="9"/>
        <v>0</v>
      </c>
      <c r="S40" s="28">
        <f t="shared" si="10"/>
        <v>0</v>
      </c>
      <c r="T40" s="17" t="str">
        <f t="shared" si="11"/>
        <v>NO</v>
      </c>
    </row>
    <row r="41" spans="1:20" ht="86.15" customHeight="1" thickBot="1">
      <c r="A41" s="208"/>
      <c r="B41" s="11">
        <v>3</v>
      </c>
      <c r="C41" s="12" t="s">
        <v>85</v>
      </c>
      <c r="D41" s="128">
        <v>1</v>
      </c>
      <c r="E41" s="128">
        <v>3</v>
      </c>
      <c r="F41" s="13">
        <v>240</v>
      </c>
      <c r="G41" s="64"/>
      <c r="H41" s="53"/>
      <c r="I41" s="54"/>
      <c r="J41" s="55"/>
      <c r="K41" s="56"/>
      <c r="L41" s="57"/>
      <c r="M41" s="58"/>
      <c r="N41" s="59"/>
      <c r="O41" s="60"/>
      <c r="P41" s="61"/>
      <c r="Q41" s="65"/>
      <c r="R41" s="132">
        <f t="shared" si="9"/>
        <v>0</v>
      </c>
      <c r="S41" s="28">
        <f t="shared" si="10"/>
        <v>0</v>
      </c>
      <c r="T41" s="17" t="str">
        <f t="shared" si="11"/>
        <v>NO</v>
      </c>
    </row>
    <row r="42" spans="1:20" ht="86.15" customHeight="1" thickBot="1">
      <c r="A42" s="208"/>
      <c r="B42" s="11">
        <v>4</v>
      </c>
      <c r="C42" s="12" t="s">
        <v>86</v>
      </c>
      <c r="D42" s="128">
        <v>1</v>
      </c>
      <c r="E42" s="128">
        <v>2.9</v>
      </c>
      <c r="F42" s="13">
        <v>240</v>
      </c>
      <c r="G42" s="64"/>
      <c r="H42" s="53"/>
      <c r="I42" s="54"/>
      <c r="J42" s="55"/>
      <c r="K42" s="56"/>
      <c r="L42" s="57"/>
      <c r="M42" s="58"/>
      <c r="N42" s="59"/>
      <c r="O42" s="60"/>
      <c r="P42" s="61"/>
      <c r="Q42" s="65"/>
      <c r="R42" s="132">
        <f t="shared" si="9"/>
        <v>0</v>
      </c>
      <c r="S42" s="28">
        <f t="shared" si="10"/>
        <v>0</v>
      </c>
      <c r="T42" s="17" t="str">
        <f t="shared" si="11"/>
        <v>NO</v>
      </c>
    </row>
    <row r="43" spans="1:20" ht="86.15" customHeight="1" thickBot="1">
      <c r="A43" s="208"/>
      <c r="B43" s="11">
        <v>5</v>
      </c>
      <c r="C43" s="12" t="s">
        <v>87</v>
      </c>
      <c r="D43" s="128">
        <v>1</v>
      </c>
      <c r="E43" s="128">
        <v>3</v>
      </c>
      <c r="F43" s="13">
        <v>240</v>
      </c>
      <c r="G43" s="64"/>
      <c r="H43" s="53"/>
      <c r="I43" s="54"/>
      <c r="J43" s="55"/>
      <c r="K43" s="56"/>
      <c r="L43" s="57"/>
      <c r="M43" s="58"/>
      <c r="N43" s="59"/>
      <c r="O43" s="60"/>
      <c r="P43" s="61"/>
      <c r="Q43" s="65"/>
      <c r="R43" s="132">
        <f t="shared" si="9"/>
        <v>0</v>
      </c>
      <c r="S43" s="28">
        <f t="shared" si="10"/>
        <v>0</v>
      </c>
      <c r="T43" s="17" t="str">
        <f t="shared" si="11"/>
        <v>NO</v>
      </c>
    </row>
    <row r="44" spans="1:20" ht="86.15" customHeight="1" thickBot="1">
      <c r="A44" s="208"/>
      <c r="B44" s="11">
        <v>6</v>
      </c>
      <c r="C44" s="12" t="s">
        <v>88</v>
      </c>
      <c r="D44" s="128">
        <v>1</v>
      </c>
      <c r="E44" s="128">
        <v>2.75</v>
      </c>
      <c r="F44" s="13">
        <v>240</v>
      </c>
      <c r="G44" s="64"/>
      <c r="H44" s="53"/>
      <c r="I44" s="54"/>
      <c r="J44" s="55"/>
      <c r="K44" s="56"/>
      <c r="L44" s="57"/>
      <c r="M44" s="58"/>
      <c r="N44" s="59"/>
      <c r="O44" s="60"/>
      <c r="P44" s="61"/>
      <c r="Q44" s="65"/>
      <c r="R44" s="132">
        <f t="shared" si="9"/>
        <v>0</v>
      </c>
      <c r="S44" s="28">
        <f t="shared" si="10"/>
        <v>0</v>
      </c>
      <c r="T44" s="17" t="str">
        <f t="shared" si="11"/>
        <v>NO</v>
      </c>
    </row>
    <row r="45" spans="1:20" ht="86.15" customHeight="1" thickBot="1">
      <c r="A45" s="208"/>
      <c r="B45" s="11">
        <v>7</v>
      </c>
      <c r="C45" s="12" t="s">
        <v>89</v>
      </c>
      <c r="D45" s="128">
        <v>1</v>
      </c>
      <c r="E45" s="128">
        <v>5</v>
      </c>
      <c r="F45" s="13">
        <v>285</v>
      </c>
      <c r="G45" s="64"/>
      <c r="H45" s="53"/>
      <c r="I45" s="54"/>
      <c r="J45" s="55"/>
      <c r="K45" s="56"/>
      <c r="L45" s="57"/>
      <c r="M45" s="58"/>
      <c r="N45" s="59"/>
      <c r="O45" s="60"/>
      <c r="P45" s="61"/>
      <c r="Q45" s="65"/>
      <c r="R45" s="132">
        <f t="shared" si="9"/>
        <v>0</v>
      </c>
      <c r="S45" s="28">
        <f t="shared" si="10"/>
        <v>0</v>
      </c>
      <c r="T45" s="17" t="str">
        <f t="shared" si="11"/>
        <v>NO</v>
      </c>
    </row>
    <row r="46" spans="1:20" ht="86.15" customHeight="1" thickBot="1">
      <c r="A46" s="208"/>
      <c r="B46" s="21">
        <v>8</v>
      </c>
      <c r="C46" s="22" t="s">
        <v>90</v>
      </c>
      <c r="D46" s="129">
        <v>1</v>
      </c>
      <c r="E46" s="129">
        <v>5</v>
      </c>
      <c r="F46" s="23">
        <v>320</v>
      </c>
      <c r="G46" s="66"/>
      <c r="H46" s="67"/>
      <c r="I46" s="68"/>
      <c r="J46" s="69"/>
      <c r="K46" s="70"/>
      <c r="L46" s="71"/>
      <c r="M46" s="72"/>
      <c r="N46" s="73"/>
      <c r="O46" s="74"/>
      <c r="P46" s="75"/>
      <c r="Q46" s="76"/>
      <c r="R46" s="132">
        <f t="shared" si="9"/>
        <v>0</v>
      </c>
      <c r="S46" s="28">
        <f t="shared" si="10"/>
        <v>0</v>
      </c>
      <c r="T46" s="17" t="str">
        <f t="shared" si="11"/>
        <v>NO</v>
      </c>
    </row>
    <row r="47" spans="1:20" ht="86.15" customHeight="1"/>
    <row r="48" spans="1:20" ht="86.15" customHeight="1"/>
    <row r="49" ht="86.15" customHeight="1"/>
    <row r="50" ht="86.15" customHeight="1"/>
    <row r="51" ht="86.15" customHeight="1"/>
    <row r="52" ht="86.15" customHeight="1"/>
    <row r="53" ht="86.15" customHeight="1"/>
    <row r="54" ht="86.15" customHeight="1"/>
    <row r="55" ht="86.15" customHeight="1"/>
    <row r="56" ht="86.15" customHeight="1"/>
    <row r="57" ht="86.15" customHeight="1"/>
    <row r="58" ht="86.15" customHeight="1"/>
    <row r="59" ht="86.15" customHeight="1"/>
    <row r="60" ht="86.15" customHeight="1"/>
    <row r="61" ht="86.15" customHeight="1"/>
    <row r="62" ht="86.15" customHeight="1"/>
    <row r="63" ht="86.15" customHeight="1"/>
    <row r="1048523" spans="3:3">
      <c r="C1048523" s="12"/>
    </row>
  </sheetData>
  <sheetProtection selectLockedCells="1"/>
  <mergeCells count="4">
    <mergeCell ref="A1:T1"/>
    <mergeCell ref="A2:T2"/>
    <mergeCell ref="A5:T5"/>
    <mergeCell ref="A36:T36"/>
  </mergeCells>
  <conditionalFormatting sqref="R39:R46">
    <cfRule type="containsText" dxfId="39" priority="12" operator="containsText" text="YES">
      <formula>NOT(ISERROR(SEARCH("YES",R39)))</formula>
    </cfRule>
  </conditionalFormatting>
  <conditionalFormatting sqref="T6">
    <cfRule type="containsText" dxfId="38" priority="2" operator="containsText" text="YES">
      <formula>NOT(ISERROR(SEARCH("YES",T6)))</formula>
    </cfRule>
  </conditionalFormatting>
  <conditionalFormatting sqref="T8:T35">
    <cfRule type="containsText" dxfId="37" priority="23" operator="containsText" text="YES">
      <formula>NOT(ISERROR(SEARCH("YES",T8)))</formula>
    </cfRule>
  </conditionalFormatting>
  <conditionalFormatting sqref="T37">
    <cfRule type="containsText" dxfId="36" priority="1" operator="containsText" text="YES">
      <formula>NOT(ISERROR(SEARCH("YES",T37)))</formula>
    </cfRule>
  </conditionalFormatting>
  <conditionalFormatting sqref="T39:T46">
    <cfRule type="containsText" dxfId="35" priority="3" operator="containsText" text="YES">
      <formula>NOT(ISERROR(SEARCH("YES",T39)))</formula>
    </cfRule>
  </conditionalFormatting>
  <dataValidations count="1">
    <dataValidation type="whole" allowBlank="1" showInputMessage="1" showErrorMessage="1" sqref="G6" xr:uid="{622F7655-96A2-4CDE-8C2F-5E161CDFB90E}">
      <formula1>0</formula1>
      <formula2>100</formula2>
    </dataValidation>
  </dataValidations>
  <pageMargins left="0.7" right="0.7" top="0.75" bottom="0.75" header="0.3" footer="0.3"/>
  <pageSetup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16F226-2270-4B43-90BC-2D2B51E9C446}">
  <dimension ref="A1:T1048510"/>
  <sheetViews>
    <sheetView topLeftCell="A2" zoomScale="72" zoomScaleNormal="52" workbookViewId="0">
      <selection activeCell="E3" sqref="E3"/>
    </sheetView>
  </sheetViews>
  <sheetFormatPr defaultColWidth="8.81640625" defaultRowHeight="21"/>
  <cols>
    <col min="1" max="1" width="23.453125" customWidth="1"/>
    <col min="2" max="2" width="8.1796875" customWidth="1"/>
    <col min="3" max="5" width="13.81640625" customWidth="1"/>
    <col min="6" max="6" width="13.81640625" style="24" customWidth="1"/>
    <col min="7" max="17" width="13.81640625" customWidth="1"/>
    <col min="18" max="18" width="17.453125" customWidth="1"/>
    <col min="19" max="19" width="13.81640625" style="2" customWidth="1"/>
    <col min="20" max="20" width="13.81640625" customWidth="1"/>
  </cols>
  <sheetData>
    <row r="1" spans="1:20" ht="85" customHeight="1" thickBot="1">
      <c r="A1" s="264" t="s">
        <v>94</v>
      </c>
      <c r="B1" s="265"/>
      <c r="C1" s="265"/>
      <c r="D1" s="265"/>
      <c r="E1" s="265"/>
      <c r="F1" s="265"/>
      <c r="G1" s="265"/>
      <c r="H1" s="265"/>
      <c r="I1" s="265"/>
      <c r="J1" s="265"/>
      <c r="K1" s="265"/>
      <c r="L1" s="265"/>
      <c r="M1" s="265"/>
      <c r="N1" s="265"/>
      <c r="O1" s="265"/>
      <c r="P1" s="265"/>
      <c r="Q1" s="265"/>
      <c r="R1" s="265"/>
      <c r="S1" s="265"/>
      <c r="T1" s="266"/>
    </row>
    <row r="2" spans="1:20" ht="324" customHeight="1" thickBot="1">
      <c r="A2" s="261"/>
      <c r="B2" s="262"/>
      <c r="C2" s="262"/>
      <c r="D2" s="262"/>
      <c r="E2" s="262"/>
      <c r="F2" s="262"/>
      <c r="G2" s="262"/>
      <c r="H2" s="262"/>
      <c r="I2" s="262"/>
      <c r="J2" s="262"/>
      <c r="K2" s="262"/>
      <c r="L2" s="262"/>
      <c r="M2" s="262"/>
      <c r="N2" s="262"/>
      <c r="O2" s="262"/>
      <c r="P2" s="262"/>
      <c r="Q2" s="262"/>
      <c r="R2" s="262"/>
      <c r="S2" s="262"/>
      <c r="T2" s="263"/>
    </row>
    <row r="3" spans="1:20" ht="99" customHeight="1" thickBot="1">
      <c r="A3" s="167" t="s">
        <v>0</v>
      </c>
      <c r="B3" s="168" t="s">
        <v>1</v>
      </c>
      <c r="C3" s="168" t="s">
        <v>2</v>
      </c>
      <c r="D3" s="137" t="s">
        <v>3</v>
      </c>
      <c r="E3" s="137" t="s">
        <v>175</v>
      </c>
      <c r="F3" s="169" t="s">
        <v>4</v>
      </c>
      <c r="G3" s="156" t="s">
        <v>5</v>
      </c>
      <c r="H3" s="137" t="s">
        <v>6</v>
      </c>
      <c r="I3" s="138" t="s">
        <v>7</v>
      </c>
      <c r="J3" s="139" t="s">
        <v>8</v>
      </c>
      <c r="K3" s="140" t="s">
        <v>9</v>
      </c>
      <c r="L3" s="141" t="s">
        <v>10</v>
      </c>
      <c r="M3" s="142" t="s">
        <v>11</v>
      </c>
      <c r="N3" s="143" t="s">
        <v>12</v>
      </c>
      <c r="O3" s="144" t="s">
        <v>13</v>
      </c>
      <c r="P3" s="145" t="s">
        <v>14</v>
      </c>
      <c r="Q3" s="146" t="s">
        <v>67</v>
      </c>
      <c r="R3" s="136" t="s">
        <v>15</v>
      </c>
      <c r="S3" s="25" t="s">
        <v>16</v>
      </c>
      <c r="T3" s="26" t="s">
        <v>17</v>
      </c>
    </row>
    <row r="4" spans="1:20" ht="21.5" thickBot="1">
      <c r="A4" s="3"/>
      <c r="B4" s="4"/>
      <c r="C4" s="4"/>
      <c r="D4" s="4"/>
      <c r="E4" s="4"/>
      <c r="F4" s="5"/>
      <c r="G4" s="6"/>
      <c r="H4" s="7"/>
      <c r="I4" s="7"/>
      <c r="J4" s="7"/>
      <c r="K4" s="7"/>
      <c r="L4" s="7"/>
      <c r="M4" s="7"/>
      <c r="N4" s="8"/>
      <c r="O4" s="8"/>
      <c r="P4" s="8"/>
      <c r="Q4" s="8"/>
      <c r="R4" s="8"/>
      <c r="S4" s="9"/>
      <c r="T4" s="10"/>
    </row>
    <row r="5" spans="1:20" ht="52" customHeight="1" thickBot="1">
      <c r="A5" s="258" t="s">
        <v>91</v>
      </c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  <c r="P5" s="259"/>
      <c r="Q5" s="259"/>
      <c r="R5" s="259"/>
      <c r="S5" s="259"/>
      <c r="T5" s="260"/>
    </row>
    <row r="6" spans="1:20" ht="86.15" customHeight="1" thickBot="1">
      <c r="A6" s="208"/>
      <c r="B6" s="11">
        <v>1</v>
      </c>
      <c r="C6" s="12" t="s">
        <v>134</v>
      </c>
      <c r="D6" s="11">
        <v>10</v>
      </c>
      <c r="E6" s="11"/>
      <c r="F6" s="13">
        <v>104</v>
      </c>
      <c r="G6" s="117"/>
      <c r="H6" s="118"/>
      <c r="I6" s="119"/>
      <c r="J6" s="120"/>
      <c r="K6" s="121"/>
      <c r="L6" s="122"/>
      <c r="M6" s="123"/>
      <c r="N6" s="124"/>
      <c r="O6" s="125"/>
      <c r="P6" s="126"/>
      <c r="Q6" s="207" t="s">
        <v>174</v>
      </c>
      <c r="R6" s="157">
        <f>SUM(G6:Q6)</f>
        <v>0</v>
      </c>
      <c r="S6" s="16">
        <f t="shared" ref="S6:S8" si="0">R6*F6</f>
        <v>0</v>
      </c>
      <c r="T6" s="17" t="str">
        <f>IF(SUM(G6:Q6)&gt;0,"YES","NO")</f>
        <v>NO</v>
      </c>
    </row>
    <row r="7" spans="1:20" ht="86.15" customHeight="1" thickBot="1">
      <c r="A7" s="208"/>
      <c r="B7" s="11">
        <v>2</v>
      </c>
      <c r="C7" s="12" t="s">
        <v>135</v>
      </c>
      <c r="D7" s="11">
        <v>3</v>
      </c>
      <c r="E7" s="11"/>
      <c r="F7" s="13">
        <v>128</v>
      </c>
      <c r="G7" s="64"/>
      <c r="H7" s="53"/>
      <c r="I7" s="54"/>
      <c r="J7" s="55"/>
      <c r="K7" s="56"/>
      <c r="L7" s="57"/>
      <c r="M7" s="58"/>
      <c r="N7" s="59"/>
      <c r="O7" s="60"/>
      <c r="P7" s="61"/>
      <c r="Q7" s="207" t="s">
        <v>174</v>
      </c>
      <c r="R7" s="158">
        <f>SUM(G7:Q7)</f>
        <v>0</v>
      </c>
      <c r="S7" s="15">
        <f t="shared" si="0"/>
        <v>0</v>
      </c>
      <c r="T7" s="17" t="str">
        <f>IF(SUM(G7:Q7)&gt;0,"YES","NO")</f>
        <v>NO</v>
      </c>
    </row>
    <row r="8" spans="1:20" ht="86.15" customHeight="1" thickBot="1">
      <c r="A8" s="208"/>
      <c r="B8" s="21">
        <v>3</v>
      </c>
      <c r="C8" s="22" t="s">
        <v>136</v>
      </c>
      <c r="D8" s="21">
        <v>1</v>
      </c>
      <c r="E8" s="21"/>
      <c r="F8" s="23">
        <v>110</v>
      </c>
      <c r="G8" s="66"/>
      <c r="H8" s="67"/>
      <c r="I8" s="68"/>
      <c r="J8" s="69"/>
      <c r="K8" s="70"/>
      <c r="L8" s="71"/>
      <c r="M8" s="72"/>
      <c r="N8" s="73"/>
      <c r="O8" s="74"/>
      <c r="P8" s="75"/>
      <c r="Q8" s="207" t="s">
        <v>174</v>
      </c>
      <c r="R8" s="159">
        <f>SUM(G8:Q8)</f>
        <v>0</v>
      </c>
      <c r="S8" s="18">
        <f t="shared" si="0"/>
        <v>0</v>
      </c>
      <c r="T8" s="17" t="str">
        <f>IF(SUM(G8:Q8)&gt;0,"YES","NO")</f>
        <v>NO</v>
      </c>
    </row>
    <row r="9" spans="1:20" ht="86.15" customHeight="1"/>
    <row r="10" spans="1:20" ht="86.15" customHeight="1"/>
    <row r="11" spans="1:20" ht="86.15" customHeight="1"/>
    <row r="12" spans="1:20" ht="86.15" customHeight="1"/>
    <row r="13" spans="1:20" ht="86.15" customHeight="1"/>
    <row r="14" spans="1:20" ht="86.15" customHeight="1"/>
    <row r="15" spans="1:20" ht="86.15" customHeight="1"/>
    <row r="16" spans="1:20" ht="86.15" customHeight="1"/>
    <row r="17" ht="86.15" customHeight="1"/>
    <row r="18" ht="86.15" customHeight="1"/>
    <row r="19" ht="86.15" customHeight="1"/>
    <row r="20" ht="86.15" customHeight="1"/>
    <row r="21" ht="86.15" customHeight="1"/>
    <row r="22" ht="86.15" customHeight="1"/>
    <row r="23" ht="86.15" customHeight="1"/>
    <row r="24" ht="86.15" customHeight="1"/>
    <row r="25" ht="86.15" customHeight="1"/>
    <row r="26" ht="86.15" customHeight="1"/>
    <row r="27" ht="86.15" customHeight="1"/>
    <row r="28" ht="86.15" customHeight="1"/>
    <row r="29" ht="86.15" customHeight="1"/>
    <row r="30" ht="86.15" customHeight="1"/>
    <row r="31" ht="86.15" customHeight="1"/>
    <row r="32" ht="86.15" customHeight="1"/>
    <row r="33" ht="86.15" customHeight="1"/>
    <row r="34" ht="86.15" customHeight="1"/>
    <row r="35" ht="86.15" customHeight="1"/>
    <row r="36" ht="86.15" customHeight="1"/>
    <row r="37" ht="86.15" customHeight="1"/>
    <row r="38" ht="86.15" customHeight="1"/>
    <row r="39" ht="86.15" customHeight="1"/>
    <row r="40" ht="86.15" customHeight="1"/>
    <row r="41" ht="86.15" customHeight="1"/>
    <row r="42" ht="86.15" customHeight="1"/>
    <row r="43" ht="86.15" customHeight="1"/>
    <row r="44" ht="86.15" customHeight="1"/>
    <row r="45" ht="86.15" customHeight="1"/>
    <row r="46" ht="86.15" customHeight="1"/>
    <row r="47" ht="86.15" customHeight="1"/>
    <row r="48" ht="86.15" customHeight="1"/>
    <row r="49" ht="86.15" customHeight="1"/>
    <row r="50" ht="86.15" customHeight="1"/>
    <row r="51" ht="86.15" customHeight="1"/>
    <row r="52" ht="86.15" customHeight="1"/>
    <row r="53" ht="86.15" customHeight="1"/>
    <row r="54" ht="86.15" customHeight="1"/>
    <row r="55" ht="86.15" customHeight="1"/>
    <row r="56" ht="86.15" customHeight="1"/>
    <row r="57" ht="86.15" customHeight="1"/>
    <row r="58" ht="86.15" customHeight="1"/>
    <row r="59" ht="86.15" customHeight="1"/>
    <row r="60" ht="86.15" customHeight="1"/>
    <row r="61" ht="86.15" customHeight="1"/>
    <row r="1048510" spans="3:3">
      <c r="C1048510" s="12"/>
    </row>
  </sheetData>
  <sheetProtection selectLockedCells="1"/>
  <mergeCells count="3">
    <mergeCell ref="A5:T5"/>
    <mergeCell ref="A1:T1"/>
    <mergeCell ref="A2:T2"/>
  </mergeCells>
  <conditionalFormatting sqref="T6:T8">
    <cfRule type="containsText" dxfId="34" priority="7" operator="containsText" text="YES">
      <formula>NOT(ISERROR(SEARCH("YES",T6)))</formula>
    </cfRule>
  </conditionalFormatting>
  <pageMargins left="0.7" right="0.7" top="0.75" bottom="0.75" header="0.3" footer="0.3"/>
  <pageSetup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8D718CB-6B0F-4968-84F4-BC47EDC4608C}">
  <dimension ref="A1:T1048510"/>
  <sheetViews>
    <sheetView topLeftCell="A2" zoomScale="93" zoomScaleNormal="142" workbookViewId="0">
      <selection activeCell="G18" sqref="G18"/>
    </sheetView>
  </sheetViews>
  <sheetFormatPr defaultColWidth="8.81640625" defaultRowHeight="21"/>
  <cols>
    <col min="1" max="1" width="23.453125" customWidth="1"/>
    <col min="2" max="2" width="9.81640625" bestFit="1" customWidth="1"/>
    <col min="3" max="5" width="13.81640625" customWidth="1"/>
    <col min="6" max="6" width="15.54296875" style="24" bestFit="1" customWidth="1"/>
    <col min="7" max="17" width="13.81640625" customWidth="1"/>
    <col min="18" max="18" width="17.453125" customWidth="1"/>
    <col min="19" max="19" width="13.81640625" style="2" customWidth="1"/>
    <col min="20" max="20" width="13.81640625" customWidth="1"/>
  </cols>
  <sheetData>
    <row r="1" spans="1:20" ht="86" customHeight="1" thickBot="1">
      <c r="A1" s="264" t="s">
        <v>126</v>
      </c>
      <c r="B1" s="265"/>
      <c r="C1" s="265"/>
      <c r="D1" s="265"/>
      <c r="E1" s="265"/>
      <c r="F1" s="265"/>
      <c r="G1" s="265"/>
      <c r="H1" s="265"/>
      <c r="I1" s="265"/>
      <c r="J1" s="265"/>
      <c r="K1" s="265"/>
      <c r="L1" s="265"/>
      <c r="M1" s="265"/>
      <c r="N1" s="265"/>
      <c r="O1" s="265"/>
      <c r="P1" s="265"/>
      <c r="Q1" s="265"/>
      <c r="R1" s="265"/>
      <c r="S1" s="265"/>
      <c r="T1" s="266"/>
    </row>
    <row r="2" spans="1:20" ht="325" customHeight="1" thickBot="1">
      <c r="A2" s="261"/>
      <c r="B2" s="262"/>
      <c r="C2" s="262"/>
      <c r="D2" s="262"/>
      <c r="E2" s="262"/>
      <c r="F2" s="262"/>
      <c r="G2" s="262"/>
      <c r="H2" s="262"/>
      <c r="I2" s="262"/>
      <c r="J2" s="262"/>
      <c r="K2" s="262"/>
      <c r="L2" s="262"/>
      <c r="M2" s="262"/>
      <c r="N2" s="262"/>
      <c r="O2" s="262"/>
      <c r="P2" s="262"/>
      <c r="Q2" s="262"/>
      <c r="R2" s="262"/>
      <c r="S2" s="262"/>
      <c r="T2" s="263"/>
    </row>
    <row r="3" spans="1:20" ht="99" customHeight="1" thickBot="1">
      <c r="A3" s="167" t="s">
        <v>0</v>
      </c>
      <c r="B3" s="168" t="s">
        <v>1</v>
      </c>
      <c r="C3" s="168" t="s">
        <v>2</v>
      </c>
      <c r="D3" s="137" t="s">
        <v>3</v>
      </c>
      <c r="E3" s="137" t="s">
        <v>175</v>
      </c>
      <c r="F3" s="169" t="s">
        <v>4</v>
      </c>
      <c r="G3" s="156" t="s">
        <v>5</v>
      </c>
      <c r="H3" s="137" t="s">
        <v>6</v>
      </c>
      <c r="I3" s="138" t="s">
        <v>7</v>
      </c>
      <c r="J3" s="139" t="s">
        <v>8</v>
      </c>
      <c r="K3" s="140" t="s">
        <v>9</v>
      </c>
      <c r="L3" s="141" t="s">
        <v>10</v>
      </c>
      <c r="M3" s="142" t="s">
        <v>11</v>
      </c>
      <c r="N3" s="143" t="s">
        <v>12</v>
      </c>
      <c r="O3" s="144" t="s">
        <v>13</v>
      </c>
      <c r="P3" s="145" t="s">
        <v>14</v>
      </c>
      <c r="Q3" s="146" t="s">
        <v>67</v>
      </c>
      <c r="R3" s="136" t="s">
        <v>15</v>
      </c>
      <c r="S3" s="25" t="s">
        <v>16</v>
      </c>
      <c r="T3" s="26" t="s">
        <v>17</v>
      </c>
    </row>
    <row r="4" spans="1:20" ht="21.5" thickBot="1">
      <c r="A4" s="3"/>
      <c r="B4" s="4"/>
      <c r="C4" s="4"/>
      <c r="D4" s="4"/>
      <c r="E4" s="4"/>
      <c r="F4" s="5"/>
      <c r="G4" s="6"/>
      <c r="H4" s="7"/>
      <c r="I4" s="7"/>
      <c r="J4" s="7"/>
      <c r="K4" s="7"/>
      <c r="L4" s="7"/>
      <c r="M4" s="7"/>
      <c r="N4" s="8"/>
      <c r="O4" s="8"/>
      <c r="P4" s="8"/>
      <c r="Q4" s="8"/>
      <c r="R4" s="8"/>
      <c r="S4" s="9"/>
      <c r="T4" s="10"/>
    </row>
    <row r="5" spans="1:20" ht="51.5" customHeight="1" thickBot="1">
      <c r="A5" s="258" t="s">
        <v>132</v>
      </c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  <c r="P5" s="259"/>
      <c r="Q5" s="259"/>
      <c r="R5" s="259"/>
      <c r="S5" s="259"/>
      <c r="T5" s="260"/>
    </row>
    <row r="6" spans="1:20" ht="86.5" customHeight="1" thickBot="1">
      <c r="A6" s="208"/>
      <c r="B6" s="179" t="s">
        <v>156</v>
      </c>
      <c r="C6" s="179" t="s">
        <v>156</v>
      </c>
      <c r="D6" s="178">
        <f>SUM(D8:D19)</f>
        <v>12</v>
      </c>
      <c r="E6" s="178">
        <f>SUM(E8:E19)</f>
        <v>60.800000000000018</v>
      </c>
      <c r="F6" s="180">
        <f>SUM(F8:F19)</f>
        <v>2386</v>
      </c>
      <c r="G6" s="117"/>
      <c r="H6" s="118"/>
      <c r="I6" s="119"/>
      <c r="J6" s="120"/>
      <c r="K6" s="121"/>
      <c r="L6" s="122"/>
      <c r="M6" s="123"/>
      <c r="N6" s="124"/>
      <c r="O6" s="125"/>
      <c r="P6" s="126"/>
      <c r="Q6" s="131"/>
      <c r="R6" s="150">
        <f>SUM(G6:Q6)</f>
        <v>0</v>
      </c>
      <c r="S6" s="16">
        <f>R6*F6</f>
        <v>0</v>
      </c>
      <c r="T6" s="17" t="str">
        <f>IF(SUM(G6:Q6)&gt;0,"YES","NO")</f>
        <v>NO</v>
      </c>
    </row>
    <row r="7" spans="1:20" ht="5" customHeight="1" thickBot="1">
      <c r="A7" s="209"/>
      <c r="B7" s="4"/>
      <c r="C7" s="4"/>
      <c r="D7" s="4"/>
      <c r="E7" s="4"/>
      <c r="F7" s="5"/>
      <c r="G7" s="6"/>
      <c r="H7" s="7"/>
      <c r="I7" s="7"/>
      <c r="J7" s="7"/>
      <c r="K7" s="7"/>
      <c r="L7" s="7"/>
      <c r="M7" s="7"/>
      <c r="N7" s="8"/>
      <c r="O7" s="8"/>
      <c r="P7" s="8"/>
      <c r="Q7" s="8"/>
      <c r="R7" s="8"/>
      <c r="S7" s="9"/>
      <c r="T7" s="10"/>
    </row>
    <row r="8" spans="1:20" ht="86.15" customHeight="1" thickBot="1">
      <c r="A8" s="208"/>
      <c r="B8" s="19">
        <v>1</v>
      </c>
      <c r="C8" s="147" t="s">
        <v>95</v>
      </c>
      <c r="D8" s="30">
        <v>1</v>
      </c>
      <c r="E8" s="30">
        <v>18.100000000000001</v>
      </c>
      <c r="F8" s="39">
        <v>395</v>
      </c>
      <c r="G8" s="117"/>
      <c r="H8" s="118"/>
      <c r="I8" s="119"/>
      <c r="J8" s="120"/>
      <c r="K8" s="121"/>
      <c r="L8" s="122"/>
      <c r="M8" s="123"/>
      <c r="N8" s="124"/>
      <c r="O8" s="125"/>
      <c r="P8" s="126"/>
      <c r="Q8" s="131"/>
      <c r="R8" s="132">
        <f t="shared" ref="R8:R19" si="0">SUM(G8:Q8)</f>
        <v>0</v>
      </c>
      <c r="S8" s="28">
        <f t="shared" ref="S8:S19" si="1">R8*F8</f>
        <v>0</v>
      </c>
      <c r="T8" s="50" t="str">
        <f t="shared" ref="T8:T19" si="2">IF(SUM(G8:Q8)&gt;0,"YES","NO")</f>
        <v>NO</v>
      </c>
    </row>
    <row r="9" spans="1:20" ht="86.15" customHeight="1" thickBot="1">
      <c r="A9" s="208"/>
      <c r="B9" s="11">
        <v>2</v>
      </c>
      <c r="C9" s="29" t="s">
        <v>96</v>
      </c>
      <c r="D9" s="31">
        <v>1</v>
      </c>
      <c r="E9" s="31">
        <v>3.5</v>
      </c>
      <c r="F9" s="13">
        <v>185</v>
      </c>
      <c r="G9" s="64"/>
      <c r="H9" s="53"/>
      <c r="I9" s="54"/>
      <c r="J9" s="55"/>
      <c r="K9" s="56"/>
      <c r="L9" s="57"/>
      <c r="M9" s="58"/>
      <c r="N9" s="59"/>
      <c r="O9" s="60"/>
      <c r="P9" s="61"/>
      <c r="Q9" s="65"/>
      <c r="R9" s="132">
        <f t="shared" si="0"/>
        <v>0</v>
      </c>
      <c r="S9" s="28">
        <f t="shared" si="1"/>
        <v>0</v>
      </c>
      <c r="T9" s="50" t="str">
        <f t="shared" si="2"/>
        <v>NO</v>
      </c>
    </row>
    <row r="10" spans="1:20" ht="86.15" customHeight="1" thickBot="1">
      <c r="A10" s="208"/>
      <c r="B10" s="11">
        <v>3</v>
      </c>
      <c r="C10" s="29" t="s">
        <v>97</v>
      </c>
      <c r="D10" s="31">
        <v>1</v>
      </c>
      <c r="E10" s="31">
        <v>7.1</v>
      </c>
      <c r="F10" s="13">
        <v>238</v>
      </c>
      <c r="G10" s="64"/>
      <c r="H10" s="53"/>
      <c r="I10" s="54"/>
      <c r="J10" s="55"/>
      <c r="K10" s="56"/>
      <c r="L10" s="57"/>
      <c r="M10" s="58"/>
      <c r="N10" s="59"/>
      <c r="O10" s="60"/>
      <c r="P10" s="61"/>
      <c r="Q10" s="65"/>
      <c r="R10" s="132">
        <f t="shared" si="0"/>
        <v>0</v>
      </c>
      <c r="S10" s="28">
        <f t="shared" si="1"/>
        <v>0</v>
      </c>
      <c r="T10" s="50" t="str">
        <f t="shared" si="2"/>
        <v>NO</v>
      </c>
    </row>
    <row r="11" spans="1:20" ht="86.15" customHeight="1" thickBot="1">
      <c r="A11" s="208"/>
      <c r="B11" s="11">
        <v>4</v>
      </c>
      <c r="C11" s="29" t="s">
        <v>98</v>
      </c>
      <c r="D11" s="31">
        <v>1</v>
      </c>
      <c r="E11" s="31">
        <v>6.2</v>
      </c>
      <c r="F11" s="13">
        <v>238</v>
      </c>
      <c r="G11" s="64"/>
      <c r="H11" s="53"/>
      <c r="I11" s="54"/>
      <c r="J11" s="55"/>
      <c r="K11" s="56"/>
      <c r="L11" s="57"/>
      <c r="M11" s="58"/>
      <c r="N11" s="59"/>
      <c r="O11" s="60"/>
      <c r="P11" s="61"/>
      <c r="Q11" s="65"/>
      <c r="R11" s="132">
        <f t="shared" si="0"/>
        <v>0</v>
      </c>
      <c r="S11" s="28">
        <f t="shared" si="1"/>
        <v>0</v>
      </c>
      <c r="T11" s="50" t="str">
        <f t="shared" si="2"/>
        <v>NO</v>
      </c>
    </row>
    <row r="12" spans="1:20" ht="86.15" customHeight="1" thickBot="1">
      <c r="A12" s="208"/>
      <c r="B12" s="11">
        <v>5</v>
      </c>
      <c r="C12" s="29" t="s">
        <v>99</v>
      </c>
      <c r="D12" s="31">
        <v>1</v>
      </c>
      <c r="E12" s="31">
        <v>0.2</v>
      </c>
      <c r="F12" s="13">
        <v>85</v>
      </c>
      <c r="G12" s="64"/>
      <c r="H12" s="53"/>
      <c r="I12" s="54"/>
      <c r="J12" s="55"/>
      <c r="K12" s="56"/>
      <c r="L12" s="57"/>
      <c r="M12" s="58"/>
      <c r="N12" s="59"/>
      <c r="O12" s="60"/>
      <c r="P12" s="61"/>
      <c r="Q12" s="65"/>
      <c r="R12" s="132">
        <f t="shared" si="0"/>
        <v>0</v>
      </c>
      <c r="S12" s="28">
        <f t="shared" si="1"/>
        <v>0</v>
      </c>
      <c r="T12" s="50" t="str">
        <f t="shared" si="2"/>
        <v>NO</v>
      </c>
    </row>
    <row r="13" spans="1:20" ht="86.15" customHeight="1" thickBot="1">
      <c r="A13" s="208"/>
      <c r="B13" s="11">
        <v>6</v>
      </c>
      <c r="C13" s="29" t="s">
        <v>100</v>
      </c>
      <c r="D13" s="31">
        <v>1</v>
      </c>
      <c r="E13" s="31">
        <v>0.2</v>
      </c>
      <c r="F13" s="13">
        <v>60</v>
      </c>
      <c r="G13" s="64"/>
      <c r="H13" s="53"/>
      <c r="I13" s="54"/>
      <c r="J13" s="55"/>
      <c r="K13" s="56"/>
      <c r="L13" s="57"/>
      <c r="M13" s="58"/>
      <c r="N13" s="59"/>
      <c r="O13" s="60"/>
      <c r="P13" s="61"/>
      <c r="Q13" s="65"/>
      <c r="R13" s="132">
        <f t="shared" si="0"/>
        <v>0</v>
      </c>
      <c r="S13" s="28">
        <f t="shared" si="1"/>
        <v>0</v>
      </c>
      <c r="T13" s="50" t="str">
        <f t="shared" si="2"/>
        <v>NO</v>
      </c>
    </row>
    <row r="14" spans="1:20" ht="86.15" customHeight="1" thickBot="1">
      <c r="A14" s="208"/>
      <c r="B14" s="11">
        <v>7</v>
      </c>
      <c r="C14" s="29" t="s">
        <v>99</v>
      </c>
      <c r="D14" s="31">
        <v>1</v>
      </c>
      <c r="E14" s="31">
        <v>0.2</v>
      </c>
      <c r="F14" s="13">
        <v>85</v>
      </c>
      <c r="G14" s="64"/>
      <c r="H14" s="53"/>
      <c r="I14" s="54"/>
      <c r="J14" s="55"/>
      <c r="K14" s="56"/>
      <c r="L14" s="57"/>
      <c r="M14" s="58"/>
      <c r="N14" s="59"/>
      <c r="O14" s="60"/>
      <c r="P14" s="61"/>
      <c r="Q14" s="65"/>
      <c r="R14" s="132">
        <f t="shared" si="0"/>
        <v>0</v>
      </c>
      <c r="S14" s="28">
        <f t="shared" si="1"/>
        <v>0</v>
      </c>
      <c r="T14" s="50" t="str">
        <f t="shared" si="2"/>
        <v>NO</v>
      </c>
    </row>
    <row r="15" spans="1:20" ht="86.15" customHeight="1" thickBot="1">
      <c r="A15" s="208"/>
      <c r="B15" s="11">
        <v>8</v>
      </c>
      <c r="C15" s="29" t="s">
        <v>101</v>
      </c>
      <c r="D15" s="31">
        <v>1</v>
      </c>
      <c r="E15" s="31">
        <v>12.2</v>
      </c>
      <c r="F15" s="13">
        <v>325</v>
      </c>
      <c r="G15" s="64"/>
      <c r="H15" s="53"/>
      <c r="I15" s="54"/>
      <c r="J15" s="55"/>
      <c r="K15" s="56"/>
      <c r="L15" s="57"/>
      <c r="M15" s="58"/>
      <c r="N15" s="59"/>
      <c r="O15" s="60"/>
      <c r="P15" s="61"/>
      <c r="Q15" s="65"/>
      <c r="R15" s="132">
        <f t="shared" si="0"/>
        <v>0</v>
      </c>
      <c r="S15" s="28">
        <f t="shared" si="1"/>
        <v>0</v>
      </c>
      <c r="T15" s="50" t="str">
        <f t="shared" si="2"/>
        <v>NO</v>
      </c>
    </row>
    <row r="16" spans="1:20" ht="86.15" customHeight="1" thickBot="1">
      <c r="A16" s="208"/>
      <c r="B16" s="11">
        <v>9</v>
      </c>
      <c r="C16" s="29" t="s">
        <v>102</v>
      </c>
      <c r="D16" s="31">
        <v>1</v>
      </c>
      <c r="E16" s="31">
        <v>3.5</v>
      </c>
      <c r="F16" s="13">
        <v>210</v>
      </c>
      <c r="G16" s="64"/>
      <c r="H16" s="53"/>
      <c r="I16" s="54"/>
      <c r="J16" s="55"/>
      <c r="K16" s="56"/>
      <c r="L16" s="57"/>
      <c r="M16" s="58"/>
      <c r="N16" s="59"/>
      <c r="O16" s="60"/>
      <c r="P16" s="61"/>
      <c r="Q16" s="65"/>
      <c r="R16" s="132">
        <f t="shared" si="0"/>
        <v>0</v>
      </c>
      <c r="S16" s="28">
        <f t="shared" si="1"/>
        <v>0</v>
      </c>
      <c r="T16" s="50" t="str">
        <f t="shared" si="2"/>
        <v>NO</v>
      </c>
    </row>
    <row r="17" spans="1:20" ht="86.15" customHeight="1" thickBot="1">
      <c r="A17" s="208"/>
      <c r="B17" s="11">
        <v>10</v>
      </c>
      <c r="C17" s="29" t="s">
        <v>103</v>
      </c>
      <c r="D17" s="31">
        <v>1</v>
      </c>
      <c r="E17" s="31">
        <v>2.6</v>
      </c>
      <c r="F17" s="13">
        <v>205</v>
      </c>
      <c r="G17" s="64"/>
      <c r="H17" s="53"/>
      <c r="I17" s="54"/>
      <c r="J17" s="55"/>
      <c r="K17" s="56"/>
      <c r="L17" s="57"/>
      <c r="M17" s="58"/>
      <c r="N17" s="59"/>
      <c r="O17" s="60"/>
      <c r="P17" s="61"/>
      <c r="Q17" s="65"/>
      <c r="R17" s="132">
        <f t="shared" si="0"/>
        <v>0</v>
      </c>
      <c r="S17" s="28">
        <f t="shared" si="1"/>
        <v>0</v>
      </c>
      <c r="T17" s="50" t="str">
        <f t="shared" si="2"/>
        <v>NO</v>
      </c>
    </row>
    <row r="18" spans="1:20" ht="86.15" customHeight="1" thickBot="1">
      <c r="A18" s="208"/>
      <c r="B18" s="11">
        <v>11</v>
      </c>
      <c r="C18" s="29" t="s">
        <v>104</v>
      </c>
      <c r="D18" s="31">
        <v>1</v>
      </c>
      <c r="E18" s="31">
        <v>6.2</v>
      </c>
      <c r="F18" s="13">
        <v>255</v>
      </c>
      <c r="G18" s="64"/>
      <c r="H18" s="53"/>
      <c r="I18" s="54"/>
      <c r="J18" s="55"/>
      <c r="K18" s="56"/>
      <c r="L18" s="57"/>
      <c r="M18" s="58"/>
      <c r="N18" s="59"/>
      <c r="O18" s="60"/>
      <c r="P18" s="61"/>
      <c r="Q18" s="65"/>
      <c r="R18" s="132">
        <f t="shared" si="0"/>
        <v>0</v>
      </c>
      <c r="S18" s="28">
        <f t="shared" si="1"/>
        <v>0</v>
      </c>
      <c r="T18" s="50" t="str">
        <f t="shared" si="2"/>
        <v>NO</v>
      </c>
    </row>
    <row r="19" spans="1:20" ht="86.15" customHeight="1" thickBot="1">
      <c r="A19" s="208"/>
      <c r="B19" s="21">
        <v>12</v>
      </c>
      <c r="C19" s="148" t="s">
        <v>105</v>
      </c>
      <c r="D19" s="37">
        <v>1</v>
      </c>
      <c r="E19" s="37">
        <v>0.8</v>
      </c>
      <c r="F19" s="23">
        <v>105</v>
      </c>
      <c r="G19" s="66"/>
      <c r="H19" s="67"/>
      <c r="I19" s="68"/>
      <c r="J19" s="69"/>
      <c r="K19" s="70"/>
      <c r="L19" s="71"/>
      <c r="M19" s="72"/>
      <c r="N19" s="73"/>
      <c r="O19" s="74"/>
      <c r="P19" s="75"/>
      <c r="Q19" s="76"/>
      <c r="R19" s="132">
        <f t="shared" si="0"/>
        <v>0</v>
      </c>
      <c r="S19" s="28">
        <f t="shared" si="1"/>
        <v>0</v>
      </c>
      <c r="T19" s="50" t="str">
        <f t="shared" si="2"/>
        <v>NO</v>
      </c>
    </row>
    <row r="20" spans="1:20" ht="55" customHeight="1" thickBot="1">
      <c r="A20" s="258" t="s">
        <v>131</v>
      </c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  <c r="O20" s="259"/>
      <c r="P20" s="259"/>
      <c r="Q20" s="259"/>
      <c r="R20" s="259"/>
      <c r="S20" s="259"/>
      <c r="T20" s="260"/>
    </row>
    <row r="21" spans="1:20" ht="86" customHeight="1" thickBot="1">
      <c r="A21" s="208"/>
      <c r="B21" s="179" t="s">
        <v>157</v>
      </c>
      <c r="C21" s="179" t="s">
        <v>157</v>
      </c>
      <c r="D21" s="178">
        <f>SUM(D23:D34)</f>
        <v>12</v>
      </c>
      <c r="E21" s="178">
        <f>SUM(E23:E34)</f>
        <v>60.800000000000018</v>
      </c>
      <c r="F21" s="180">
        <f>SUM(F23:F34)</f>
        <v>1895</v>
      </c>
      <c r="G21" s="117"/>
      <c r="H21" s="118"/>
      <c r="I21" s="119"/>
      <c r="J21" s="120"/>
      <c r="K21" s="121"/>
      <c r="L21" s="122"/>
      <c r="M21" s="123"/>
      <c r="N21" s="124"/>
      <c r="O21" s="125"/>
      <c r="P21" s="126"/>
      <c r="Q21" s="131"/>
      <c r="R21" s="150">
        <f>SUM(G21:Q21)</f>
        <v>0</v>
      </c>
      <c r="S21" s="16">
        <f>R21*F21</f>
        <v>0</v>
      </c>
      <c r="T21" s="17" t="str">
        <f>IF(SUM(G21:Q21)&gt;0,"YES","NO")</f>
        <v>NO</v>
      </c>
    </row>
    <row r="22" spans="1:20" ht="5" customHeight="1" thickBot="1">
      <c r="A22" s="27"/>
      <c r="B22" s="4"/>
      <c r="C22" s="4"/>
      <c r="D22" s="4"/>
      <c r="E22" s="4"/>
      <c r="F22" s="5"/>
      <c r="G22" s="6"/>
      <c r="H22" s="7"/>
      <c r="I22" s="7"/>
      <c r="J22" s="7"/>
      <c r="K22" s="7"/>
      <c r="L22" s="7"/>
      <c r="M22" s="7"/>
      <c r="N22" s="8"/>
      <c r="O22" s="8"/>
      <c r="P22" s="8"/>
      <c r="Q22" s="8"/>
      <c r="R22" s="8"/>
      <c r="S22" s="9"/>
      <c r="T22" s="10"/>
    </row>
    <row r="23" spans="1:20" ht="86.15" customHeight="1" thickBot="1">
      <c r="A23" s="208"/>
      <c r="B23" s="19">
        <v>1</v>
      </c>
      <c r="C23" s="147" t="s">
        <v>95</v>
      </c>
      <c r="D23" s="30">
        <v>1</v>
      </c>
      <c r="E23" s="30">
        <v>18.100000000000001</v>
      </c>
      <c r="F23" s="39">
        <v>325</v>
      </c>
      <c r="G23" s="117"/>
      <c r="H23" s="118"/>
      <c r="I23" s="119"/>
      <c r="J23" s="120"/>
      <c r="K23" s="121"/>
      <c r="L23" s="122"/>
      <c r="M23" s="123"/>
      <c r="N23" s="124"/>
      <c r="O23" s="125"/>
      <c r="P23" s="126"/>
      <c r="Q23" s="131"/>
      <c r="R23" s="132">
        <f t="shared" ref="R23:R34" si="3">SUM(G23:Q23)</f>
        <v>0</v>
      </c>
      <c r="S23" s="28">
        <f t="shared" ref="S23:S34" si="4">R23*F23</f>
        <v>0</v>
      </c>
      <c r="T23" s="50" t="str">
        <f t="shared" ref="T23:T34" si="5">IF(SUM(G23:Q23)&gt;0,"YES","NO")</f>
        <v>NO</v>
      </c>
    </row>
    <row r="24" spans="1:20" ht="86.15" customHeight="1" thickBot="1">
      <c r="A24" s="208"/>
      <c r="B24" s="11">
        <v>2</v>
      </c>
      <c r="C24" s="29" t="s">
        <v>96</v>
      </c>
      <c r="D24" s="31">
        <v>1</v>
      </c>
      <c r="E24" s="31">
        <v>3.5</v>
      </c>
      <c r="F24" s="13">
        <v>150</v>
      </c>
      <c r="G24" s="64"/>
      <c r="H24" s="53"/>
      <c r="I24" s="54"/>
      <c r="J24" s="55"/>
      <c r="K24" s="56"/>
      <c r="L24" s="57"/>
      <c r="M24" s="58"/>
      <c r="N24" s="59"/>
      <c r="O24" s="60"/>
      <c r="P24" s="61"/>
      <c r="Q24" s="65"/>
      <c r="R24" s="132">
        <f t="shared" si="3"/>
        <v>0</v>
      </c>
      <c r="S24" s="28">
        <f t="shared" si="4"/>
        <v>0</v>
      </c>
      <c r="T24" s="50" t="str">
        <f t="shared" si="5"/>
        <v>NO</v>
      </c>
    </row>
    <row r="25" spans="1:20" ht="86.15" customHeight="1" thickBot="1">
      <c r="A25" s="208"/>
      <c r="B25" s="11">
        <v>3</v>
      </c>
      <c r="C25" s="29" t="s">
        <v>97</v>
      </c>
      <c r="D25" s="31">
        <v>1</v>
      </c>
      <c r="E25" s="31">
        <v>7.1</v>
      </c>
      <c r="F25" s="13">
        <v>195</v>
      </c>
      <c r="G25" s="64"/>
      <c r="H25" s="53"/>
      <c r="I25" s="54"/>
      <c r="J25" s="55"/>
      <c r="K25" s="56"/>
      <c r="L25" s="57"/>
      <c r="M25" s="58"/>
      <c r="N25" s="59"/>
      <c r="O25" s="60"/>
      <c r="P25" s="61"/>
      <c r="Q25" s="65"/>
      <c r="R25" s="132">
        <f t="shared" si="3"/>
        <v>0</v>
      </c>
      <c r="S25" s="28">
        <f t="shared" si="4"/>
        <v>0</v>
      </c>
      <c r="T25" s="50" t="str">
        <f t="shared" si="5"/>
        <v>NO</v>
      </c>
    </row>
    <row r="26" spans="1:20" ht="86.15" customHeight="1" thickBot="1">
      <c r="A26" s="208"/>
      <c r="B26" s="11">
        <v>4</v>
      </c>
      <c r="C26" s="29" t="s">
        <v>98</v>
      </c>
      <c r="D26" s="31">
        <v>1</v>
      </c>
      <c r="E26" s="31">
        <v>6.2</v>
      </c>
      <c r="F26" s="13">
        <v>195</v>
      </c>
      <c r="G26" s="64"/>
      <c r="H26" s="53"/>
      <c r="I26" s="54"/>
      <c r="J26" s="55"/>
      <c r="K26" s="56"/>
      <c r="L26" s="57"/>
      <c r="M26" s="58"/>
      <c r="N26" s="59"/>
      <c r="O26" s="60"/>
      <c r="P26" s="61"/>
      <c r="Q26" s="65"/>
      <c r="R26" s="132">
        <f t="shared" si="3"/>
        <v>0</v>
      </c>
      <c r="S26" s="28">
        <f t="shared" si="4"/>
        <v>0</v>
      </c>
      <c r="T26" s="50" t="str">
        <f t="shared" si="5"/>
        <v>NO</v>
      </c>
    </row>
    <row r="27" spans="1:20" ht="86.15" customHeight="1" thickBot="1">
      <c r="A27" s="208"/>
      <c r="B27" s="11">
        <v>5</v>
      </c>
      <c r="C27" s="29" t="s">
        <v>99</v>
      </c>
      <c r="D27" s="31">
        <v>1</v>
      </c>
      <c r="E27" s="31">
        <v>0.2</v>
      </c>
      <c r="F27" s="13">
        <v>60</v>
      </c>
      <c r="G27" s="64"/>
      <c r="H27" s="53"/>
      <c r="I27" s="54"/>
      <c r="J27" s="55"/>
      <c r="K27" s="56"/>
      <c r="L27" s="57"/>
      <c r="M27" s="58"/>
      <c r="N27" s="59"/>
      <c r="O27" s="60"/>
      <c r="P27" s="61"/>
      <c r="Q27" s="65"/>
      <c r="R27" s="132">
        <f t="shared" si="3"/>
        <v>0</v>
      </c>
      <c r="S27" s="28">
        <f t="shared" si="4"/>
        <v>0</v>
      </c>
      <c r="T27" s="50" t="str">
        <f t="shared" si="5"/>
        <v>NO</v>
      </c>
    </row>
    <row r="28" spans="1:20" ht="86.15" customHeight="1" thickBot="1">
      <c r="A28" s="208"/>
      <c r="B28" s="11">
        <v>6</v>
      </c>
      <c r="C28" s="29" t="s">
        <v>100</v>
      </c>
      <c r="D28" s="31">
        <v>1</v>
      </c>
      <c r="E28" s="31">
        <v>0.2</v>
      </c>
      <c r="F28" s="13">
        <v>60</v>
      </c>
      <c r="G28" s="64"/>
      <c r="H28" s="53"/>
      <c r="I28" s="54"/>
      <c r="J28" s="55"/>
      <c r="K28" s="56"/>
      <c r="L28" s="57"/>
      <c r="M28" s="58"/>
      <c r="N28" s="59"/>
      <c r="O28" s="60"/>
      <c r="P28" s="61"/>
      <c r="Q28" s="65"/>
      <c r="R28" s="132">
        <f t="shared" si="3"/>
        <v>0</v>
      </c>
      <c r="S28" s="28">
        <f t="shared" si="4"/>
        <v>0</v>
      </c>
      <c r="T28" s="50" t="str">
        <f t="shared" si="5"/>
        <v>NO</v>
      </c>
    </row>
    <row r="29" spans="1:20" ht="86.15" customHeight="1" thickBot="1">
      <c r="A29" s="208"/>
      <c r="B29" s="11">
        <v>7</v>
      </c>
      <c r="C29" s="29" t="s">
        <v>99</v>
      </c>
      <c r="D29" s="31">
        <v>1</v>
      </c>
      <c r="E29" s="31">
        <v>0.2</v>
      </c>
      <c r="F29" s="13">
        <v>60</v>
      </c>
      <c r="G29" s="64"/>
      <c r="H29" s="53"/>
      <c r="I29" s="54"/>
      <c r="J29" s="55"/>
      <c r="K29" s="56"/>
      <c r="L29" s="57"/>
      <c r="M29" s="58"/>
      <c r="N29" s="59"/>
      <c r="O29" s="60"/>
      <c r="P29" s="61"/>
      <c r="Q29" s="65"/>
      <c r="R29" s="132">
        <f t="shared" si="3"/>
        <v>0</v>
      </c>
      <c r="S29" s="28">
        <f t="shared" si="4"/>
        <v>0</v>
      </c>
      <c r="T29" s="50" t="str">
        <f t="shared" si="5"/>
        <v>NO</v>
      </c>
    </row>
    <row r="30" spans="1:20" ht="86.15" customHeight="1" thickBot="1">
      <c r="A30" s="208"/>
      <c r="B30" s="11">
        <v>8</v>
      </c>
      <c r="C30" s="29" t="s">
        <v>101</v>
      </c>
      <c r="D30" s="31">
        <v>1</v>
      </c>
      <c r="E30" s="31">
        <v>12.2</v>
      </c>
      <c r="F30" s="13">
        <v>265</v>
      </c>
      <c r="G30" s="64"/>
      <c r="H30" s="53"/>
      <c r="I30" s="54"/>
      <c r="J30" s="55"/>
      <c r="K30" s="56"/>
      <c r="L30" s="57"/>
      <c r="M30" s="58"/>
      <c r="N30" s="59"/>
      <c r="O30" s="60"/>
      <c r="P30" s="61"/>
      <c r="Q30" s="65"/>
      <c r="R30" s="132">
        <f t="shared" si="3"/>
        <v>0</v>
      </c>
      <c r="S30" s="28">
        <f t="shared" si="4"/>
        <v>0</v>
      </c>
      <c r="T30" s="50" t="str">
        <f t="shared" si="5"/>
        <v>NO</v>
      </c>
    </row>
    <row r="31" spans="1:20" ht="86.15" customHeight="1" thickBot="1">
      <c r="A31" s="208"/>
      <c r="B31" s="11">
        <v>9</v>
      </c>
      <c r="C31" s="29" t="s">
        <v>102</v>
      </c>
      <c r="D31" s="31">
        <v>1</v>
      </c>
      <c r="E31" s="31">
        <v>3.5</v>
      </c>
      <c r="F31" s="13">
        <v>170</v>
      </c>
      <c r="G31" s="64"/>
      <c r="H31" s="53"/>
      <c r="I31" s="54"/>
      <c r="J31" s="55"/>
      <c r="K31" s="56"/>
      <c r="L31" s="57"/>
      <c r="M31" s="58"/>
      <c r="N31" s="59"/>
      <c r="O31" s="60"/>
      <c r="P31" s="61"/>
      <c r="Q31" s="65"/>
      <c r="R31" s="132">
        <f t="shared" si="3"/>
        <v>0</v>
      </c>
      <c r="S31" s="28">
        <f t="shared" si="4"/>
        <v>0</v>
      </c>
      <c r="T31" s="50" t="str">
        <f t="shared" si="5"/>
        <v>NO</v>
      </c>
    </row>
    <row r="32" spans="1:20" ht="86.15" customHeight="1" thickBot="1">
      <c r="A32" s="208"/>
      <c r="B32" s="11">
        <v>10</v>
      </c>
      <c r="C32" s="29" t="s">
        <v>103</v>
      </c>
      <c r="D32" s="31">
        <v>1</v>
      </c>
      <c r="E32" s="31">
        <v>2.6</v>
      </c>
      <c r="F32" s="13">
        <v>145</v>
      </c>
      <c r="G32" s="64"/>
      <c r="H32" s="53"/>
      <c r="I32" s="54"/>
      <c r="J32" s="55"/>
      <c r="K32" s="56"/>
      <c r="L32" s="57"/>
      <c r="M32" s="58"/>
      <c r="N32" s="59"/>
      <c r="O32" s="60"/>
      <c r="P32" s="61"/>
      <c r="Q32" s="65"/>
      <c r="R32" s="132">
        <f t="shared" si="3"/>
        <v>0</v>
      </c>
      <c r="S32" s="28">
        <f t="shared" si="4"/>
        <v>0</v>
      </c>
      <c r="T32" s="50" t="str">
        <f t="shared" si="5"/>
        <v>NO</v>
      </c>
    </row>
    <row r="33" spans="1:20" ht="86.15" customHeight="1" thickBot="1">
      <c r="A33" s="208"/>
      <c r="B33" s="11">
        <v>11</v>
      </c>
      <c r="C33" s="29" t="s">
        <v>104</v>
      </c>
      <c r="D33" s="31">
        <v>1</v>
      </c>
      <c r="E33" s="31">
        <v>6.2</v>
      </c>
      <c r="F33" s="13">
        <v>185</v>
      </c>
      <c r="G33" s="64"/>
      <c r="H33" s="53"/>
      <c r="I33" s="54"/>
      <c r="J33" s="55"/>
      <c r="K33" s="56"/>
      <c r="L33" s="57"/>
      <c r="M33" s="58"/>
      <c r="N33" s="59"/>
      <c r="O33" s="60"/>
      <c r="P33" s="61"/>
      <c r="Q33" s="65"/>
      <c r="R33" s="132">
        <f t="shared" si="3"/>
        <v>0</v>
      </c>
      <c r="S33" s="28">
        <f t="shared" si="4"/>
        <v>0</v>
      </c>
      <c r="T33" s="50" t="str">
        <f t="shared" si="5"/>
        <v>NO</v>
      </c>
    </row>
    <row r="34" spans="1:20" ht="86.15" customHeight="1" thickBot="1">
      <c r="A34" s="208"/>
      <c r="B34" s="21">
        <v>12</v>
      </c>
      <c r="C34" s="148" t="s">
        <v>105</v>
      </c>
      <c r="D34" s="37">
        <v>1</v>
      </c>
      <c r="E34" s="37">
        <v>0.8</v>
      </c>
      <c r="F34" s="23">
        <v>85</v>
      </c>
      <c r="G34" s="66"/>
      <c r="H34" s="67"/>
      <c r="I34" s="68"/>
      <c r="J34" s="69"/>
      <c r="K34" s="70"/>
      <c r="L34" s="71"/>
      <c r="M34" s="72"/>
      <c r="N34" s="73"/>
      <c r="O34" s="74"/>
      <c r="P34" s="75"/>
      <c r="Q34" s="76"/>
      <c r="R34" s="132">
        <f t="shared" si="3"/>
        <v>0</v>
      </c>
      <c r="S34" s="28">
        <f t="shared" si="4"/>
        <v>0</v>
      </c>
      <c r="T34" s="50" t="str">
        <f t="shared" si="5"/>
        <v>NO</v>
      </c>
    </row>
    <row r="35" spans="1:20" ht="86.15" customHeight="1"/>
    <row r="36" spans="1:20" ht="86.15" customHeight="1"/>
    <row r="37" spans="1:20" ht="86.15" customHeight="1"/>
    <row r="38" spans="1:20" ht="86.15" customHeight="1"/>
    <row r="39" spans="1:20" ht="86.15" customHeight="1"/>
    <row r="40" spans="1:20" ht="86.15" customHeight="1"/>
    <row r="41" spans="1:20" ht="86.15" customHeight="1"/>
    <row r="42" spans="1:20" ht="86.15" customHeight="1"/>
    <row r="43" spans="1:20" ht="86.15" customHeight="1"/>
    <row r="44" spans="1:20" ht="86.15" customHeight="1"/>
    <row r="45" spans="1:20" ht="86.15" customHeight="1"/>
    <row r="46" spans="1:20" ht="86.15" customHeight="1"/>
    <row r="47" spans="1:20" ht="86.15" customHeight="1"/>
    <row r="48" spans="1:20" ht="86.15" customHeight="1"/>
    <row r="49" ht="86.15" customHeight="1"/>
    <row r="50" ht="86.15" customHeight="1"/>
    <row r="51" ht="86.15" customHeight="1"/>
    <row r="52" ht="86.15" customHeight="1"/>
    <row r="53" ht="86.15" customHeight="1"/>
    <row r="54" ht="86.15" customHeight="1"/>
    <row r="55" ht="86.15" customHeight="1"/>
    <row r="56" ht="86.15" customHeight="1"/>
    <row r="57" ht="86.15" customHeight="1"/>
    <row r="58" ht="86.15" customHeight="1"/>
    <row r="59" ht="86.15" customHeight="1"/>
    <row r="60" ht="86.15" customHeight="1"/>
    <row r="61" ht="86.15" customHeight="1"/>
    <row r="62" ht="86.15" customHeight="1"/>
    <row r="63" ht="86.15" customHeight="1"/>
    <row r="64" ht="86.15" customHeight="1"/>
    <row r="1048510" spans="3:3">
      <c r="C1048510" s="12"/>
    </row>
  </sheetData>
  <sheetProtection selectLockedCells="1"/>
  <mergeCells count="4">
    <mergeCell ref="A2:T2"/>
    <mergeCell ref="A1:T1"/>
    <mergeCell ref="A5:T5"/>
    <mergeCell ref="A20:T20"/>
  </mergeCells>
  <conditionalFormatting sqref="R8:R19">
    <cfRule type="containsText" dxfId="33" priority="21" operator="containsText" text="YES">
      <formula>NOT(ISERROR(SEARCH("YES",R8)))</formula>
    </cfRule>
  </conditionalFormatting>
  <conditionalFormatting sqref="R23:R34">
    <cfRule type="containsText" dxfId="32" priority="5" operator="containsText" text="YES">
      <formula>NOT(ISERROR(SEARCH("YES",R23)))</formula>
    </cfRule>
  </conditionalFormatting>
  <conditionalFormatting sqref="T6">
    <cfRule type="containsText" dxfId="31" priority="2" operator="containsText" text="YES">
      <formula>NOT(ISERROR(SEARCH("YES",T6)))</formula>
    </cfRule>
  </conditionalFormatting>
  <conditionalFormatting sqref="T8:T19">
    <cfRule type="containsText" dxfId="30" priority="34" operator="containsText" text="YES">
      <formula>NOT(ISERROR(SEARCH("YES",T8)))</formula>
    </cfRule>
  </conditionalFormatting>
  <conditionalFormatting sqref="T21">
    <cfRule type="containsText" dxfId="29" priority="1" operator="containsText" text="YES">
      <formula>NOT(ISERROR(SEARCH("YES",T21)))</formula>
    </cfRule>
  </conditionalFormatting>
  <conditionalFormatting sqref="T23:T34">
    <cfRule type="containsText" dxfId="28" priority="3" operator="containsText" text="YES">
      <formula>NOT(ISERROR(SEARCH("YES",T23)))</formula>
    </cfRule>
  </conditionalFormatting>
  <pageMargins left="0.7" right="0.7" top="0.75" bottom="0.75" header="0.3" footer="0.3"/>
  <pageSetup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75F3BD-1164-4D33-9741-2673A3E4C7AE}">
  <dimension ref="A1:T1048509"/>
  <sheetViews>
    <sheetView topLeftCell="A6" zoomScale="92" zoomScaleNormal="71" workbookViewId="0">
      <selection activeCell="E7" sqref="E7"/>
    </sheetView>
  </sheetViews>
  <sheetFormatPr defaultColWidth="8.81640625" defaultRowHeight="21"/>
  <cols>
    <col min="1" max="1" width="23.453125" customWidth="1"/>
    <col min="2" max="2" width="12.26953125" customWidth="1"/>
    <col min="3" max="5" width="13.81640625" customWidth="1"/>
    <col min="6" max="6" width="15.81640625" style="24" bestFit="1" customWidth="1"/>
    <col min="7" max="17" width="13.81640625" customWidth="1"/>
    <col min="18" max="18" width="17.453125" customWidth="1"/>
    <col min="19" max="19" width="13.81640625" style="2" customWidth="1"/>
    <col min="20" max="20" width="13.81640625" customWidth="1"/>
  </cols>
  <sheetData>
    <row r="1" spans="1:20" ht="86" customHeight="1" thickBot="1">
      <c r="A1" s="264" t="s">
        <v>127</v>
      </c>
      <c r="B1" s="265"/>
      <c r="C1" s="265"/>
      <c r="D1" s="265"/>
      <c r="E1" s="265"/>
      <c r="F1" s="265"/>
      <c r="G1" s="265"/>
      <c r="H1" s="265"/>
      <c r="I1" s="265"/>
      <c r="J1" s="265"/>
      <c r="K1" s="265"/>
      <c r="L1" s="265"/>
      <c r="M1" s="265"/>
      <c r="N1" s="265"/>
      <c r="O1" s="265"/>
      <c r="P1" s="265"/>
      <c r="Q1" s="265"/>
      <c r="R1" s="265"/>
      <c r="S1" s="265"/>
      <c r="T1" s="266"/>
    </row>
    <row r="2" spans="1:20" ht="324.5" customHeight="1" thickBot="1">
      <c r="A2" s="261"/>
      <c r="B2" s="262"/>
      <c r="C2" s="262"/>
      <c r="D2" s="262"/>
      <c r="E2" s="262"/>
      <c r="F2" s="262"/>
      <c r="G2" s="262"/>
      <c r="H2" s="262"/>
      <c r="I2" s="262"/>
      <c r="J2" s="262"/>
      <c r="K2" s="262"/>
      <c r="L2" s="262"/>
      <c r="M2" s="262"/>
      <c r="N2" s="262"/>
      <c r="O2" s="262"/>
      <c r="P2" s="262"/>
      <c r="Q2" s="262"/>
      <c r="R2" s="262"/>
      <c r="S2" s="262"/>
      <c r="T2" s="263"/>
    </row>
    <row r="3" spans="1:20" ht="99" customHeight="1" thickBot="1">
      <c r="A3" s="167" t="s">
        <v>0</v>
      </c>
      <c r="B3" s="168" t="s">
        <v>1</v>
      </c>
      <c r="C3" s="168" t="s">
        <v>2</v>
      </c>
      <c r="D3" s="137" t="s">
        <v>3</v>
      </c>
      <c r="E3" s="137" t="s">
        <v>175</v>
      </c>
      <c r="F3" s="169" t="s">
        <v>4</v>
      </c>
      <c r="G3" s="156" t="s">
        <v>5</v>
      </c>
      <c r="H3" s="137" t="s">
        <v>6</v>
      </c>
      <c r="I3" s="138" t="s">
        <v>7</v>
      </c>
      <c r="J3" s="139" t="s">
        <v>8</v>
      </c>
      <c r="K3" s="140" t="s">
        <v>9</v>
      </c>
      <c r="L3" s="141" t="s">
        <v>10</v>
      </c>
      <c r="M3" s="142" t="s">
        <v>11</v>
      </c>
      <c r="N3" s="143" t="s">
        <v>12</v>
      </c>
      <c r="O3" s="144" t="s">
        <v>13</v>
      </c>
      <c r="P3" s="145" t="s">
        <v>14</v>
      </c>
      <c r="Q3" s="146" t="s">
        <v>67</v>
      </c>
      <c r="R3" s="136" t="s">
        <v>15</v>
      </c>
      <c r="S3" s="25" t="s">
        <v>16</v>
      </c>
      <c r="T3" s="26" t="s">
        <v>17</v>
      </c>
    </row>
    <row r="4" spans="1:20" ht="21.5" thickBot="1">
      <c r="A4" s="3"/>
      <c r="B4" s="4"/>
      <c r="C4" s="4"/>
      <c r="D4" s="4"/>
      <c r="E4" s="4"/>
      <c r="F4" s="5"/>
      <c r="G4" s="6"/>
      <c r="H4" s="7"/>
      <c r="I4" s="7"/>
      <c r="J4" s="7"/>
      <c r="K4" s="7"/>
      <c r="L4" s="7"/>
      <c r="M4" s="7"/>
      <c r="N4" s="8"/>
      <c r="O4" s="8"/>
      <c r="P4" s="8"/>
      <c r="Q4" s="8"/>
      <c r="R4" s="8"/>
      <c r="S4" s="9"/>
      <c r="T4" s="10"/>
    </row>
    <row r="5" spans="1:20" ht="49.5" customHeight="1" thickBot="1">
      <c r="A5" s="267" t="s">
        <v>158</v>
      </c>
      <c r="B5" s="268"/>
      <c r="C5" s="268"/>
      <c r="D5" s="268"/>
      <c r="E5" s="268"/>
      <c r="F5" s="268"/>
      <c r="G5" s="268"/>
      <c r="H5" s="268"/>
      <c r="I5" s="268"/>
      <c r="J5" s="268"/>
      <c r="K5" s="268"/>
      <c r="L5" s="268"/>
      <c r="M5" s="268"/>
      <c r="N5" s="268"/>
      <c r="O5" s="268"/>
      <c r="P5" s="268"/>
      <c r="Q5" s="268"/>
      <c r="R5" s="268"/>
      <c r="S5" s="268"/>
      <c r="T5" s="269"/>
    </row>
    <row r="6" spans="1:20" ht="49.5" customHeight="1" thickBot="1">
      <c r="A6" s="258" t="s">
        <v>132</v>
      </c>
      <c r="B6" s="259"/>
      <c r="C6" s="259"/>
      <c r="D6" s="259"/>
      <c r="E6" s="259"/>
      <c r="F6" s="259"/>
      <c r="G6" s="259"/>
      <c r="H6" s="259"/>
      <c r="I6" s="259"/>
      <c r="J6" s="259"/>
      <c r="K6" s="259"/>
      <c r="L6" s="259"/>
      <c r="M6" s="259"/>
      <c r="N6" s="259"/>
      <c r="O6" s="259"/>
      <c r="P6" s="259"/>
      <c r="Q6" s="259"/>
      <c r="R6" s="259"/>
      <c r="S6" s="259"/>
      <c r="T6" s="260"/>
    </row>
    <row r="7" spans="1:20" ht="87" customHeight="1" thickBot="1">
      <c r="A7" s="208"/>
      <c r="B7" s="179" t="s">
        <v>160</v>
      </c>
      <c r="C7" s="179" t="s">
        <v>160</v>
      </c>
      <c r="D7" s="178">
        <f>SUM(D9:D11)</f>
        <v>3</v>
      </c>
      <c r="E7" s="178">
        <f>SUM(E9:E11)</f>
        <v>22.6</v>
      </c>
      <c r="F7" s="180">
        <f>SUM(F9:F11)</f>
        <v>810</v>
      </c>
      <c r="G7" s="117"/>
      <c r="H7" s="118"/>
      <c r="I7" s="119"/>
      <c r="J7" s="120"/>
      <c r="K7" s="121"/>
      <c r="L7" s="122"/>
      <c r="M7" s="123"/>
      <c r="N7" s="124"/>
      <c r="O7" s="125"/>
      <c r="P7" s="126"/>
      <c r="Q7" s="131"/>
      <c r="R7" s="150">
        <f>SUM(G7:Q7)</f>
        <v>0</v>
      </c>
      <c r="S7" s="16">
        <f>R7*F7</f>
        <v>0</v>
      </c>
      <c r="T7" s="17" t="str">
        <f>IF(SUM(G7:Q7)&gt;0,"YES","NO")</f>
        <v>NO</v>
      </c>
    </row>
    <row r="8" spans="1:20" ht="6" customHeight="1" thickBot="1">
      <c r="A8" s="27"/>
      <c r="B8" s="4"/>
      <c r="C8" s="4"/>
      <c r="D8" s="4"/>
      <c r="E8" s="4"/>
      <c r="F8" s="5"/>
      <c r="G8" s="6"/>
      <c r="H8" s="7"/>
      <c r="I8" s="7"/>
      <c r="J8" s="7"/>
      <c r="K8" s="7"/>
      <c r="L8" s="7"/>
      <c r="M8" s="7"/>
      <c r="N8" s="8"/>
      <c r="O8" s="8"/>
      <c r="P8" s="8"/>
      <c r="Q8" s="8"/>
      <c r="R8" s="8"/>
      <c r="S8" s="9"/>
      <c r="T8" s="10"/>
    </row>
    <row r="9" spans="1:20" ht="86.15" customHeight="1" thickBot="1">
      <c r="A9" s="208"/>
      <c r="B9" s="19">
        <v>1</v>
      </c>
      <c r="C9" s="147" t="s">
        <v>107</v>
      </c>
      <c r="D9" s="30">
        <v>1</v>
      </c>
      <c r="E9" s="30">
        <v>3.1</v>
      </c>
      <c r="F9" s="39">
        <v>345</v>
      </c>
      <c r="G9" s="117"/>
      <c r="H9" s="118"/>
      <c r="I9" s="119"/>
      <c r="J9" s="120"/>
      <c r="K9" s="121"/>
      <c r="L9" s="122"/>
      <c r="M9" s="123"/>
      <c r="N9" s="124"/>
      <c r="O9" s="125"/>
      <c r="P9" s="126"/>
      <c r="Q9" s="131"/>
      <c r="R9" s="130">
        <f>SUM(G9:Q9)</f>
        <v>0</v>
      </c>
      <c r="S9" s="28">
        <f>R9*F9</f>
        <v>0</v>
      </c>
      <c r="T9" s="50" t="str">
        <f>IF(SUM(G9:Q9)&gt;0,"YES","NO")</f>
        <v>NO</v>
      </c>
    </row>
    <row r="10" spans="1:20" ht="86.15" customHeight="1" thickBot="1">
      <c r="A10" s="208"/>
      <c r="B10" s="11">
        <v>2</v>
      </c>
      <c r="C10" s="29" t="s">
        <v>108</v>
      </c>
      <c r="D10" s="31">
        <v>1</v>
      </c>
      <c r="E10" s="31">
        <v>7</v>
      </c>
      <c r="F10" s="13">
        <v>260</v>
      </c>
      <c r="G10" s="64"/>
      <c r="H10" s="53"/>
      <c r="I10" s="54"/>
      <c r="J10" s="55"/>
      <c r="K10" s="56"/>
      <c r="L10" s="57"/>
      <c r="M10" s="58"/>
      <c r="N10" s="59"/>
      <c r="O10" s="60"/>
      <c r="P10" s="61"/>
      <c r="Q10" s="65"/>
      <c r="R10" s="132">
        <f>SUM(G10:Q10)</f>
        <v>0</v>
      </c>
      <c r="S10" s="28">
        <f>R10*F10</f>
        <v>0</v>
      </c>
      <c r="T10" s="50" t="str">
        <f>IF(SUM(G10:Q10)&gt;0,"YES","NO")</f>
        <v>NO</v>
      </c>
    </row>
    <row r="11" spans="1:20" ht="86.15" customHeight="1" thickBot="1">
      <c r="A11" s="208"/>
      <c r="B11" s="11">
        <v>3</v>
      </c>
      <c r="C11" s="29" t="s">
        <v>109</v>
      </c>
      <c r="D11" s="31">
        <v>1</v>
      </c>
      <c r="E11" s="31">
        <v>12.5</v>
      </c>
      <c r="F11" s="13">
        <v>205</v>
      </c>
      <c r="G11" s="64"/>
      <c r="H11" s="53"/>
      <c r="I11" s="54"/>
      <c r="J11" s="55"/>
      <c r="K11" s="56"/>
      <c r="L11" s="57"/>
      <c r="M11" s="58"/>
      <c r="N11" s="59"/>
      <c r="O11" s="60"/>
      <c r="P11" s="61"/>
      <c r="Q11" s="65"/>
      <c r="R11" s="132">
        <f>SUM(G11:Q11)</f>
        <v>0</v>
      </c>
      <c r="S11" s="28">
        <f>R11*F11</f>
        <v>0</v>
      </c>
      <c r="T11" s="50" t="str">
        <f>IF(SUM(G11:Q11)&gt;0,"YES","NO")</f>
        <v>NO</v>
      </c>
    </row>
    <row r="12" spans="1:20" ht="49" customHeight="1" thickBot="1">
      <c r="A12" s="267" t="s">
        <v>161</v>
      </c>
      <c r="B12" s="268"/>
      <c r="C12" s="268"/>
      <c r="D12" s="268"/>
      <c r="E12" s="268"/>
      <c r="F12" s="268"/>
      <c r="G12" s="268"/>
      <c r="H12" s="268"/>
      <c r="I12" s="268"/>
      <c r="J12" s="268"/>
      <c r="K12" s="268"/>
      <c r="L12" s="268"/>
      <c r="M12" s="268"/>
      <c r="N12" s="268"/>
      <c r="O12" s="268"/>
      <c r="P12" s="268"/>
      <c r="Q12" s="268"/>
      <c r="R12" s="268"/>
      <c r="S12" s="268"/>
      <c r="T12" s="269"/>
    </row>
    <row r="13" spans="1:20" ht="49" customHeight="1" thickBot="1">
      <c r="A13" s="258" t="s">
        <v>132</v>
      </c>
      <c r="B13" s="259"/>
      <c r="C13" s="259"/>
      <c r="D13" s="259"/>
      <c r="E13" s="259"/>
      <c r="F13" s="259"/>
      <c r="G13" s="259"/>
      <c r="H13" s="259"/>
      <c r="I13" s="259"/>
      <c r="J13" s="259"/>
      <c r="K13" s="259"/>
      <c r="L13" s="259"/>
      <c r="M13" s="259"/>
      <c r="N13" s="259"/>
      <c r="O13" s="259"/>
      <c r="P13" s="259"/>
      <c r="Q13" s="259"/>
      <c r="R13" s="259"/>
      <c r="S13" s="259"/>
      <c r="T13" s="260"/>
    </row>
    <row r="14" spans="1:20" ht="86.5" customHeight="1" thickBot="1">
      <c r="A14" s="208"/>
      <c r="B14" s="179" t="s">
        <v>162</v>
      </c>
      <c r="C14" s="179" t="s">
        <v>162</v>
      </c>
      <c r="D14" s="178">
        <f>SUM(D16:D18)</f>
        <v>3</v>
      </c>
      <c r="E14" s="178">
        <f>SUM(E16:E18)</f>
        <v>35.299999999999997</v>
      </c>
      <c r="F14" s="180">
        <f>SUM(F16:F18)</f>
        <v>1020</v>
      </c>
      <c r="G14" s="117"/>
      <c r="H14" s="118"/>
      <c r="I14" s="119"/>
      <c r="J14" s="120"/>
      <c r="K14" s="121"/>
      <c r="L14" s="122"/>
      <c r="M14" s="123"/>
      <c r="N14" s="124"/>
      <c r="O14" s="125"/>
      <c r="P14" s="126"/>
      <c r="Q14" s="131"/>
      <c r="R14" s="150">
        <f>SUM(G14:Q14)</f>
        <v>0</v>
      </c>
      <c r="S14" s="16">
        <f>R14*F14</f>
        <v>0</v>
      </c>
      <c r="T14" s="17" t="str">
        <f>IF(SUM(G14:Q14)&gt;0,"YES","NO")</f>
        <v>NO</v>
      </c>
    </row>
    <row r="15" spans="1:20" ht="5.5" customHeight="1" thickBot="1">
      <c r="A15" s="209"/>
      <c r="B15" s="4"/>
      <c r="C15" s="4"/>
      <c r="D15" s="4"/>
      <c r="E15" s="4"/>
      <c r="F15" s="5"/>
      <c r="G15" s="6"/>
      <c r="H15" s="7"/>
      <c r="I15" s="7"/>
      <c r="J15" s="7"/>
      <c r="K15" s="7"/>
      <c r="L15" s="7"/>
      <c r="M15" s="7"/>
      <c r="N15" s="8"/>
      <c r="O15" s="8"/>
      <c r="P15" s="8"/>
      <c r="Q15" s="8"/>
      <c r="R15" s="8"/>
      <c r="S15" s="9"/>
      <c r="T15" s="10"/>
    </row>
    <row r="16" spans="1:20" ht="86.15" customHeight="1" thickBot="1">
      <c r="A16" s="208"/>
      <c r="B16" s="11">
        <v>4</v>
      </c>
      <c r="C16" s="29" t="s">
        <v>110</v>
      </c>
      <c r="D16" s="31">
        <v>1</v>
      </c>
      <c r="E16" s="31">
        <v>5</v>
      </c>
      <c r="F16" s="13">
        <v>450</v>
      </c>
      <c r="G16" s="64"/>
      <c r="H16" s="53"/>
      <c r="I16" s="54"/>
      <c r="J16" s="55"/>
      <c r="K16" s="56"/>
      <c r="L16" s="57"/>
      <c r="M16" s="58"/>
      <c r="N16" s="59"/>
      <c r="O16" s="60"/>
      <c r="P16" s="61"/>
      <c r="Q16" s="65"/>
      <c r="R16" s="132">
        <f>SUM(G16:Q16)</f>
        <v>0</v>
      </c>
      <c r="S16" s="28">
        <f>R16*F16</f>
        <v>0</v>
      </c>
      <c r="T16" s="50" t="str">
        <f>IF(SUM(G16:Q16)&gt;0,"YES","NO")</f>
        <v>NO</v>
      </c>
    </row>
    <row r="17" spans="1:20" ht="86.15" customHeight="1" thickBot="1">
      <c r="A17" s="208"/>
      <c r="B17" s="11">
        <v>5</v>
      </c>
      <c r="C17" s="29" t="s">
        <v>111</v>
      </c>
      <c r="D17" s="31">
        <v>1</v>
      </c>
      <c r="E17" s="31">
        <v>11.3</v>
      </c>
      <c r="F17" s="13">
        <v>325</v>
      </c>
      <c r="G17" s="64"/>
      <c r="H17" s="53"/>
      <c r="I17" s="54"/>
      <c r="J17" s="55"/>
      <c r="K17" s="56"/>
      <c r="L17" s="57"/>
      <c r="M17" s="58"/>
      <c r="N17" s="59"/>
      <c r="O17" s="60"/>
      <c r="P17" s="61"/>
      <c r="Q17" s="65"/>
      <c r="R17" s="132">
        <f>SUM(G17:Q17)</f>
        <v>0</v>
      </c>
      <c r="S17" s="28">
        <f>R17*F17</f>
        <v>0</v>
      </c>
      <c r="T17" s="50" t="str">
        <f>IF(SUM(G17:Q17)&gt;0,"YES","NO")</f>
        <v>NO</v>
      </c>
    </row>
    <row r="18" spans="1:20" ht="86.15" customHeight="1" thickBot="1">
      <c r="A18" s="208"/>
      <c r="B18" s="21">
        <v>6</v>
      </c>
      <c r="C18" s="148" t="s">
        <v>112</v>
      </c>
      <c r="D18" s="37">
        <v>1</v>
      </c>
      <c r="E18" s="37">
        <v>19</v>
      </c>
      <c r="F18" s="23">
        <v>245</v>
      </c>
      <c r="G18" s="66"/>
      <c r="H18" s="67"/>
      <c r="I18" s="68"/>
      <c r="J18" s="69"/>
      <c r="K18" s="70"/>
      <c r="L18" s="71"/>
      <c r="M18" s="72"/>
      <c r="N18" s="73"/>
      <c r="O18" s="74"/>
      <c r="P18" s="75"/>
      <c r="Q18" s="76"/>
      <c r="R18" s="132">
        <f>SUM(G18:Q18)</f>
        <v>0</v>
      </c>
      <c r="S18" s="28">
        <f>R18*F18</f>
        <v>0</v>
      </c>
      <c r="T18" s="50" t="str">
        <f>IF(SUM(G18:Q18)&gt;0,"YES","NO")</f>
        <v>NO</v>
      </c>
    </row>
    <row r="19" spans="1:20" ht="37.5" customHeight="1" thickBot="1">
      <c r="A19" s="261"/>
      <c r="B19" s="262"/>
      <c r="C19" s="262"/>
      <c r="D19" s="262"/>
      <c r="E19" s="262"/>
      <c r="F19" s="262"/>
      <c r="G19" s="262"/>
      <c r="H19" s="262"/>
      <c r="I19" s="262"/>
      <c r="J19" s="262"/>
      <c r="K19" s="262"/>
      <c r="L19" s="262"/>
      <c r="M19" s="262"/>
      <c r="N19" s="262"/>
      <c r="O19" s="262"/>
      <c r="P19" s="262"/>
      <c r="Q19" s="262"/>
      <c r="R19" s="262"/>
      <c r="S19" s="262"/>
      <c r="T19" s="262"/>
    </row>
    <row r="20" spans="1:20" ht="50.5" customHeight="1" thickBot="1">
      <c r="A20" s="267" t="s">
        <v>158</v>
      </c>
      <c r="B20" s="268"/>
      <c r="C20" s="268"/>
      <c r="D20" s="268"/>
      <c r="E20" s="268"/>
      <c r="F20" s="268"/>
      <c r="G20" s="268"/>
      <c r="H20" s="268"/>
      <c r="I20" s="268"/>
      <c r="J20" s="268"/>
      <c r="K20" s="268"/>
      <c r="L20" s="268"/>
      <c r="M20" s="268"/>
      <c r="N20" s="268"/>
      <c r="O20" s="268"/>
      <c r="P20" s="268"/>
      <c r="Q20" s="268"/>
      <c r="R20" s="268"/>
      <c r="S20" s="268"/>
      <c r="T20" s="269"/>
    </row>
    <row r="21" spans="1:20" ht="50.5" customHeight="1" thickBot="1">
      <c r="A21" s="258" t="s">
        <v>131</v>
      </c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  <c r="O21" s="259"/>
      <c r="P21" s="259"/>
      <c r="Q21" s="259"/>
      <c r="R21" s="259"/>
      <c r="S21" s="259"/>
      <c r="T21" s="260"/>
    </row>
    <row r="22" spans="1:20" ht="86.5" customHeight="1" thickBot="1">
      <c r="A22" s="208"/>
      <c r="B22" s="179" t="s">
        <v>163</v>
      </c>
      <c r="C22" s="179" t="s">
        <v>163</v>
      </c>
      <c r="D22" s="178">
        <f>SUM(D24:D26)</f>
        <v>3</v>
      </c>
      <c r="E22" s="178">
        <f>SUM(E24:E26)</f>
        <v>22.6</v>
      </c>
      <c r="F22" s="180">
        <f>SUM(F24:F26)</f>
        <v>580</v>
      </c>
      <c r="G22" s="117"/>
      <c r="H22" s="118"/>
      <c r="I22" s="119"/>
      <c r="J22" s="120"/>
      <c r="K22" s="121"/>
      <c r="L22" s="122"/>
      <c r="M22" s="123"/>
      <c r="N22" s="124"/>
      <c r="O22" s="125"/>
      <c r="P22" s="126"/>
      <c r="Q22" s="131"/>
      <c r="R22" s="150">
        <f>SUM(G22:Q22)</f>
        <v>0</v>
      </c>
      <c r="S22" s="16">
        <f>R22*F22</f>
        <v>0</v>
      </c>
      <c r="T22" s="17" t="str">
        <f>IF(SUM(G22:Q22)&gt;0,"YES","NO")</f>
        <v>NO</v>
      </c>
    </row>
    <row r="23" spans="1:20" ht="5.5" customHeight="1" thickBot="1">
      <c r="A23" s="225"/>
      <c r="B23" s="4"/>
      <c r="C23" s="4"/>
      <c r="D23" s="4"/>
      <c r="E23" s="4"/>
      <c r="F23" s="5"/>
      <c r="G23" s="6"/>
      <c r="H23" s="7"/>
      <c r="I23" s="7"/>
      <c r="J23" s="7"/>
      <c r="K23" s="7"/>
      <c r="L23" s="7"/>
      <c r="M23" s="7"/>
      <c r="N23" s="8"/>
      <c r="O23" s="8"/>
      <c r="P23" s="8"/>
      <c r="Q23" s="8"/>
      <c r="R23" s="8"/>
      <c r="S23" s="9"/>
      <c r="T23" s="10"/>
    </row>
    <row r="24" spans="1:20" ht="86.15" customHeight="1" thickBot="1">
      <c r="A24" s="208"/>
      <c r="B24" s="19">
        <v>1</v>
      </c>
      <c r="C24" s="147" t="s">
        <v>107</v>
      </c>
      <c r="D24" s="30">
        <v>1</v>
      </c>
      <c r="E24" s="30">
        <v>3.1</v>
      </c>
      <c r="F24" s="39">
        <v>245</v>
      </c>
      <c r="G24" s="117"/>
      <c r="H24" s="118"/>
      <c r="I24" s="119"/>
      <c r="J24" s="120"/>
      <c r="K24" s="121"/>
      <c r="L24" s="122"/>
      <c r="M24" s="123"/>
      <c r="N24" s="124"/>
      <c r="O24" s="125"/>
      <c r="P24" s="126"/>
      <c r="Q24" s="131"/>
      <c r="R24" s="132">
        <f>SUM(G24:Q24)</f>
        <v>0</v>
      </c>
      <c r="S24" s="28">
        <f>R24*F24</f>
        <v>0</v>
      </c>
      <c r="T24" s="50" t="str">
        <f>IF(SUM(G24:Q24)&gt;0,"YES","NO")</f>
        <v>NO</v>
      </c>
    </row>
    <row r="25" spans="1:20" ht="86.15" customHeight="1" thickBot="1">
      <c r="A25" s="208"/>
      <c r="B25" s="11">
        <v>2</v>
      </c>
      <c r="C25" s="29" t="s">
        <v>108</v>
      </c>
      <c r="D25" s="31">
        <v>1</v>
      </c>
      <c r="E25" s="31">
        <v>7</v>
      </c>
      <c r="F25" s="13">
        <v>185</v>
      </c>
      <c r="G25" s="64"/>
      <c r="H25" s="53"/>
      <c r="I25" s="54"/>
      <c r="J25" s="55"/>
      <c r="K25" s="56"/>
      <c r="L25" s="57"/>
      <c r="M25" s="58"/>
      <c r="N25" s="59"/>
      <c r="O25" s="60"/>
      <c r="P25" s="61"/>
      <c r="Q25" s="65"/>
      <c r="R25" s="132">
        <f>SUM(G25:Q25)</f>
        <v>0</v>
      </c>
      <c r="S25" s="28">
        <f>R25*F25</f>
        <v>0</v>
      </c>
      <c r="T25" s="50" t="str">
        <f>IF(SUM(G25:Q25)&gt;0,"YES","NO")</f>
        <v>NO</v>
      </c>
    </row>
    <row r="26" spans="1:20" ht="86.15" customHeight="1" thickBot="1">
      <c r="A26" s="208"/>
      <c r="B26" s="11">
        <v>3</v>
      </c>
      <c r="C26" s="29" t="s">
        <v>109</v>
      </c>
      <c r="D26" s="31">
        <v>1</v>
      </c>
      <c r="E26" s="31">
        <v>12.5</v>
      </c>
      <c r="F26" s="13">
        <v>150</v>
      </c>
      <c r="G26" s="64"/>
      <c r="H26" s="53"/>
      <c r="I26" s="54"/>
      <c r="J26" s="55"/>
      <c r="K26" s="56"/>
      <c r="L26" s="57"/>
      <c r="M26" s="58"/>
      <c r="N26" s="59"/>
      <c r="O26" s="60"/>
      <c r="P26" s="61"/>
      <c r="Q26" s="65"/>
      <c r="R26" s="132">
        <f>SUM(G26:Q26)</f>
        <v>0</v>
      </c>
      <c r="S26" s="28">
        <f>R26*F26</f>
        <v>0</v>
      </c>
      <c r="T26" s="50" t="str">
        <f>IF(SUM(G26:Q26)&gt;0,"YES","NO")</f>
        <v>NO</v>
      </c>
    </row>
    <row r="27" spans="1:20" ht="49.5" customHeight="1" thickBot="1">
      <c r="A27" s="267" t="s">
        <v>161</v>
      </c>
      <c r="B27" s="268"/>
      <c r="C27" s="268"/>
      <c r="D27" s="268"/>
      <c r="E27" s="268"/>
      <c r="F27" s="268"/>
      <c r="G27" s="268"/>
      <c r="H27" s="268"/>
      <c r="I27" s="268"/>
      <c r="J27" s="268"/>
      <c r="K27" s="268"/>
      <c r="L27" s="268"/>
      <c r="M27" s="268"/>
      <c r="N27" s="268"/>
      <c r="O27" s="268"/>
      <c r="P27" s="268"/>
      <c r="Q27" s="268"/>
      <c r="R27" s="268"/>
      <c r="S27" s="268"/>
      <c r="T27" s="269"/>
    </row>
    <row r="28" spans="1:20" ht="49.5" customHeight="1" thickBot="1">
      <c r="A28" s="258" t="s">
        <v>131</v>
      </c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  <c r="P28" s="259"/>
      <c r="Q28" s="259"/>
      <c r="R28" s="259"/>
      <c r="S28" s="259"/>
      <c r="T28" s="260"/>
    </row>
    <row r="29" spans="1:20" ht="85" customHeight="1" thickBot="1">
      <c r="A29" s="208"/>
      <c r="B29" s="179" t="s">
        <v>163</v>
      </c>
      <c r="C29" s="179" t="s">
        <v>163</v>
      </c>
      <c r="D29" s="178">
        <f>SUM(D31:D33)</f>
        <v>3</v>
      </c>
      <c r="E29" s="178">
        <f>SUM(E31:E33)</f>
        <v>35.299999999999997</v>
      </c>
      <c r="F29" s="180">
        <f>SUM(F31:F33)</f>
        <v>740</v>
      </c>
      <c r="G29" s="117"/>
      <c r="H29" s="118"/>
      <c r="I29" s="119"/>
      <c r="J29" s="120"/>
      <c r="K29" s="121"/>
      <c r="L29" s="122"/>
      <c r="M29" s="123"/>
      <c r="N29" s="124"/>
      <c r="O29" s="125"/>
      <c r="P29" s="126"/>
      <c r="Q29" s="131"/>
      <c r="R29" s="150">
        <f>SUM(G29:Q29)</f>
        <v>0</v>
      </c>
      <c r="S29" s="16">
        <f>R29*F29</f>
        <v>0</v>
      </c>
      <c r="T29" s="17" t="str">
        <f>IF(SUM(G29:Q29)&gt;0,"YES","NO")</f>
        <v>NO</v>
      </c>
    </row>
    <row r="30" spans="1:20" ht="4.5" customHeight="1" thickBot="1">
      <c r="A30" s="27"/>
      <c r="B30" s="4"/>
      <c r="C30" s="4"/>
      <c r="D30" s="4"/>
      <c r="E30" s="4"/>
      <c r="F30" s="5"/>
      <c r="G30" s="6"/>
      <c r="H30" s="7"/>
      <c r="I30" s="7"/>
      <c r="J30" s="7"/>
      <c r="K30" s="7"/>
      <c r="L30" s="7"/>
      <c r="M30" s="7"/>
      <c r="N30" s="8"/>
      <c r="O30" s="8"/>
      <c r="P30" s="8"/>
      <c r="Q30" s="8"/>
      <c r="R30" s="8"/>
      <c r="S30" s="9"/>
      <c r="T30" s="10"/>
    </row>
    <row r="31" spans="1:20" ht="86.15" customHeight="1" thickBot="1">
      <c r="A31" s="208"/>
      <c r="B31" s="11">
        <v>4</v>
      </c>
      <c r="C31" s="29" t="s">
        <v>110</v>
      </c>
      <c r="D31" s="31">
        <v>1</v>
      </c>
      <c r="E31" s="31">
        <v>5</v>
      </c>
      <c r="F31" s="13">
        <v>330</v>
      </c>
      <c r="G31" s="64"/>
      <c r="H31" s="53"/>
      <c r="I31" s="54"/>
      <c r="J31" s="55"/>
      <c r="K31" s="56"/>
      <c r="L31" s="57"/>
      <c r="M31" s="58"/>
      <c r="N31" s="59"/>
      <c r="O31" s="60"/>
      <c r="P31" s="61"/>
      <c r="Q31" s="65"/>
      <c r="R31" s="132">
        <f>SUM(G31:Q31)</f>
        <v>0</v>
      </c>
      <c r="S31" s="28">
        <f>R31*F31</f>
        <v>0</v>
      </c>
      <c r="T31" s="50" t="str">
        <f>IF(SUM(G31:Q31)&gt;0,"YES","NO")</f>
        <v>NO</v>
      </c>
    </row>
    <row r="32" spans="1:20" ht="86.15" customHeight="1" thickBot="1">
      <c r="A32" s="208"/>
      <c r="B32" s="11">
        <v>5</v>
      </c>
      <c r="C32" s="29" t="s">
        <v>111</v>
      </c>
      <c r="D32" s="31">
        <v>1</v>
      </c>
      <c r="E32" s="31">
        <v>11.3</v>
      </c>
      <c r="F32" s="13">
        <v>235</v>
      </c>
      <c r="G32" s="64"/>
      <c r="H32" s="53"/>
      <c r="I32" s="54"/>
      <c r="J32" s="55"/>
      <c r="K32" s="56"/>
      <c r="L32" s="57"/>
      <c r="M32" s="58"/>
      <c r="N32" s="59"/>
      <c r="O32" s="60"/>
      <c r="P32" s="61"/>
      <c r="Q32" s="65"/>
      <c r="R32" s="132">
        <f>SUM(G32:Q32)</f>
        <v>0</v>
      </c>
      <c r="S32" s="28">
        <f>R32*F32</f>
        <v>0</v>
      </c>
      <c r="T32" s="50" t="str">
        <f>IF(SUM(G32:Q32)&gt;0,"YES","NO")</f>
        <v>NO</v>
      </c>
    </row>
    <row r="33" spans="1:20" ht="86" customHeight="1" thickBot="1">
      <c r="A33" s="208"/>
      <c r="B33" s="21">
        <v>6</v>
      </c>
      <c r="C33" s="148" t="s">
        <v>112</v>
      </c>
      <c r="D33" s="37">
        <v>1</v>
      </c>
      <c r="E33" s="37">
        <v>19</v>
      </c>
      <c r="F33" s="23">
        <v>175</v>
      </c>
      <c r="G33" s="66"/>
      <c r="H33" s="67"/>
      <c r="I33" s="68"/>
      <c r="J33" s="69"/>
      <c r="K33" s="70"/>
      <c r="L33" s="71"/>
      <c r="M33" s="72"/>
      <c r="N33" s="73"/>
      <c r="O33" s="74"/>
      <c r="P33" s="75"/>
      <c r="Q33" s="76"/>
      <c r="R33" s="132">
        <f>SUM(G33:Q33)</f>
        <v>0</v>
      </c>
      <c r="S33" s="28">
        <f>R33*F33</f>
        <v>0</v>
      </c>
      <c r="T33" s="50" t="str">
        <f>IF(SUM(G33:Q33)&gt;0,"YES","NO")</f>
        <v>NO</v>
      </c>
    </row>
    <row r="34" spans="1:20" ht="86.15" customHeight="1"/>
    <row r="35" spans="1:20" ht="86.15" customHeight="1"/>
    <row r="36" spans="1:20" ht="86.15" customHeight="1"/>
    <row r="37" spans="1:20" ht="86.15" customHeight="1"/>
    <row r="38" spans="1:20" ht="86.15" customHeight="1"/>
    <row r="39" spans="1:20" ht="86.15" customHeight="1"/>
    <row r="40" spans="1:20" ht="86.15" customHeight="1"/>
    <row r="41" spans="1:20" ht="86.15" customHeight="1"/>
    <row r="42" spans="1:20" ht="86.15" customHeight="1"/>
    <row r="43" spans="1:20" ht="86.15" customHeight="1"/>
    <row r="44" spans="1:20" ht="86.15" customHeight="1"/>
    <row r="45" spans="1:20" ht="86.15" customHeight="1"/>
    <row r="46" spans="1:20" ht="86.15" customHeight="1"/>
    <row r="47" spans="1:20" ht="86.15" customHeight="1"/>
    <row r="48" spans="1:20" ht="86.15" customHeight="1"/>
    <row r="49" ht="86.15" customHeight="1"/>
    <row r="50" ht="86.15" customHeight="1"/>
    <row r="51" ht="86.15" customHeight="1"/>
    <row r="52" ht="86.15" customHeight="1"/>
    <row r="53" ht="86.15" customHeight="1"/>
    <row r="54" ht="86.15" customHeight="1"/>
    <row r="55" ht="86.15" customHeight="1"/>
    <row r="56" ht="86.15" customHeight="1"/>
    <row r="57" ht="86.15" customHeight="1"/>
    <row r="58" ht="86.15" customHeight="1"/>
    <row r="59" ht="86.15" customHeight="1"/>
    <row r="60" ht="86.15" customHeight="1"/>
    <row r="61" ht="86.15" customHeight="1"/>
    <row r="62" ht="86.15" customHeight="1"/>
    <row r="63" ht="86.15" customHeight="1"/>
    <row r="64" ht="86.15" customHeight="1"/>
    <row r="65" ht="86.15" customHeight="1"/>
    <row r="66" ht="86.15" customHeight="1"/>
    <row r="67" ht="86.15" customHeight="1"/>
    <row r="68" ht="86.15" customHeight="1"/>
    <row r="69" ht="86.15" customHeight="1"/>
    <row r="70" ht="86.15" customHeight="1"/>
    <row r="71" ht="86.15" customHeight="1"/>
    <row r="72" ht="86.15" customHeight="1"/>
    <row r="73" ht="86.15" customHeight="1"/>
    <row r="74" ht="86.15" customHeight="1"/>
    <row r="75" ht="86.15" customHeight="1"/>
    <row r="1048509" spans="3:3">
      <c r="C1048509" s="12"/>
    </row>
  </sheetData>
  <sheetProtection selectLockedCells="1"/>
  <mergeCells count="11">
    <mergeCell ref="A27:T27"/>
    <mergeCell ref="A28:T28"/>
    <mergeCell ref="A20:T20"/>
    <mergeCell ref="A2:T2"/>
    <mergeCell ref="A1:T1"/>
    <mergeCell ref="A6:T6"/>
    <mergeCell ref="A21:T21"/>
    <mergeCell ref="A12:T12"/>
    <mergeCell ref="A13:T13"/>
    <mergeCell ref="A5:T5"/>
    <mergeCell ref="A19:T19"/>
  </mergeCells>
  <conditionalFormatting sqref="R9:R11">
    <cfRule type="containsText" dxfId="27" priority="20" operator="containsText" text="YES">
      <formula>NOT(ISERROR(SEARCH("YES",R9)))</formula>
    </cfRule>
  </conditionalFormatting>
  <conditionalFormatting sqref="R16:R18">
    <cfRule type="containsText" dxfId="26" priority="16" operator="containsText" text="YES">
      <formula>NOT(ISERROR(SEARCH("YES",R16)))</formula>
    </cfRule>
  </conditionalFormatting>
  <conditionalFormatting sqref="R24:R26">
    <cfRule type="containsText" dxfId="25" priority="12" operator="containsText" text="YES">
      <formula>NOT(ISERROR(SEARCH("YES",R24)))</formula>
    </cfRule>
  </conditionalFormatting>
  <conditionalFormatting sqref="R31:R33">
    <cfRule type="containsText" dxfId="24" priority="8" operator="containsText" text="YES">
      <formula>NOT(ISERROR(SEARCH("YES",R31)))</formula>
    </cfRule>
  </conditionalFormatting>
  <conditionalFormatting sqref="T7">
    <cfRule type="containsText" dxfId="23" priority="5" operator="containsText" text="YES">
      <formula>NOT(ISERROR(SEARCH("YES",T7)))</formula>
    </cfRule>
  </conditionalFormatting>
  <conditionalFormatting sqref="T9:T11 T16:T18">
    <cfRule type="containsText" dxfId="22" priority="21" operator="containsText" text="YES">
      <formula>NOT(ISERROR(SEARCH("YES",T9)))</formula>
    </cfRule>
  </conditionalFormatting>
  <conditionalFormatting sqref="T14">
    <cfRule type="containsText" dxfId="21" priority="3" operator="containsText" text="YES">
      <formula>NOT(ISERROR(SEARCH("YES",T14)))</formula>
    </cfRule>
  </conditionalFormatting>
  <conditionalFormatting sqref="T22">
    <cfRule type="containsText" dxfId="20" priority="4" operator="containsText" text="YES">
      <formula>NOT(ISERROR(SEARCH("YES",T22)))</formula>
    </cfRule>
  </conditionalFormatting>
  <conditionalFormatting sqref="T24:T26 T31:T33">
    <cfRule type="containsText" dxfId="19" priority="6" operator="containsText" text="YES">
      <formula>NOT(ISERROR(SEARCH("YES",T24)))</formula>
    </cfRule>
  </conditionalFormatting>
  <conditionalFormatting sqref="T29">
    <cfRule type="containsText" dxfId="18" priority="1" operator="containsText" text="YES">
      <formula>NOT(ISERROR(SEARCH("YES",T29)))</formula>
    </cfRule>
  </conditionalFormatting>
  <pageMargins left="0.7" right="0.7" top="0.75" bottom="0.75" header="0.3" footer="0.3"/>
  <pageSetup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F66DCA-E182-47F2-8537-1E18A9081A82}">
  <dimension ref="A1:T1048533"/>
  <sheetViews>
    <sheetView tabSelected="1" topLeftCell="A2" zoomScale="91" zoomScaleNormal="46" workbookViewId="0">
      <selection activeCell="D47" sqref="D47"/>
    </sheetView>
  </sheetViews>
  <sheetFormatPr defaultColWidth="8.81640625" defaultRowHeight="21"/>
  <cols>
    <col min="1" max="1" width="23.453125" customWidth="1"/>
    <col min="2" max="2" width="9.54296875" bestFit="1" customWidth="1"/>
    <col min="3" max="5" width="13.81640625" customWidth="1"/>
    <col min="6" max="6" width="19.453125" style="24" bestFit="1" customWidth="1"/>
    <col min="7" max="17" width="13.81640625" customWidth="1"/>
    <col min="18" max="18" width="17.453125" customWidth="1"/>
    <col min="19" max="19" width="13.81640625" style="2" customWidth="1"/>
    <col min="20" max="20" width="13.81640625" customWidth="1"/>
  </cols>
  <sheetData>
    <row r="1" spans="1:20" ht="86" customHeight="1" thickBot="1">
      <c r="A1" s="264" t="s">
        <v>133</v>
      </c>
      <c r="B1" s="265"/>
      <c r="C1" s="265"/>
      <c r="D1" s="265"/>
      <c r="E1" s="265"/>
      <c r="F1" s="265"/>
      <c r="G1" s="265"/>
      <c r="H1" s="265"/>
      <c r="I1" s="265"/>
      <c r="J1" s="265"/>
      <c r="K1" s="265"/>
      <c r="L1" s="265"/>
      <c r="M1" s="265"/>
      <c r="N1" s="265"/>
      <c r="O1" s="265"/>
      <c r="P1" s="265"/>
      <c r="Q1" s="265"/>
      <c r="R1" s="265"/>
      <c r="S1" s="265"/>
      <c r="T1" s="266"/>
    </row>
    <row r="2" spans="1:20" ht="330" customHeight="1" thickBot="1">
      <c r="A2" s="261"/>
      <c r="B2" s="262"/>
      <c r="C2" s="262"/>
      <c r="D2" s="262"/>
      <c r="E2" s="262"/>
      <c r="F2" s="262"/>
      <c r="G2" s="262"/>
      <c r="H2" s="262"/>
      <c r="I2" s="262"/>
      <c r="J2" s="262"/>
      <c r="K2" s="262"/>
      <c r="L2" s="262"/>
      <c r="M2" s="262"/>
      <c r="N2" s="262"/>
      <c r="O2" s="262"/>
      <c r="P2" s="262"/>
      <c r="Q2" s="262"/>
      <c r="R2" s="262"/>
      <c r="S2" s="262"/>
      <c r="T2" s="263"/>
    </row>
    <row r="3" spans="1:20" ht="99" customHeight="1" thickBot="1">
      <c r="A3" s="167" t="s">
        <v>0</v>
      </c>
      <c r="B3" s="168" t="s">
        <v>1</v>
      </c>
      <c r="C3" s="168" t="s">
        <v>2</v>
      </c>
      <c r="D3" s="137" t="s">
        <v>3</v>
      </c>
      <c r="E3" s="137" t="s">
        <v>175</v>
      </c>
      <c r="F3" s="169" t="s">
        <v>4</v>
      </c>
      <c r="G3" s="156" t="s">
        <v>5</v>
      </c>
      <c r="H3" s="137" t="s">
        <v>6</v>
      </c>
      <c r="I3" s="138" t="s">
        <v>7</v>
      </c>
      <c r="J3" s="139" t="s">
        <v>8</v>
      </c>
      <c r="K3" s="140" t="s">
        <v>9</v>
      </c>
      <c r="L3" s="141" t="s">
        <v>10</v>
      </c>
      <c r="M3" s="142" t="s">
        <v>11</v>
      </c>
      <c r="N3" s="143" t="s">
        <v>12</v>
      </c>
      <c r="O3" s="144" t="s">
        <v>13</v>
      </c>
      <c r="P3" s="145" t="s">
        <v>14</v>
      </c>
      <c r="Q3" s="146" t="s">
        <v>67</v>
      </c>
      <c r="R3" s="136" t="s">
        <v>15</v>
      </c>
      <c r="S3" s="25" t="s">
        <v>16</v>
      </c>
      <c r="T3" s="26" t="s">
        <v>17</v>
      </c>
    </row>
    <row r="4" spans="1:20" ht="21.5" thickBot="1">
      <c r="A4" s="3"/>
      <c r="B4" s="4"/>
      <c r="C4" s="4"/>
      <c r="D4" s="4"/>
      <c r="E4" s="4"/>
      <c r="F4" s="5"/>
      <c r="G4" s="6"/>
      <c r="H4" s="7"/>
      <c r="I4" s="7"/>
      <c r="J4" s="7"/>
      <c r="K4" s="7"/>
      <c r="L4" s="7"/>
      <c r="M4" s="7"/>
      <c r="N4" s="8"/>
      <c r="O4" s="8"/>
      <c r="P4" s="8"/>
      <c r="Q4" s="8"/>
      <c r="R4" s="8"/>
      <c r="S4" s="9"/>
      <c r="T4" s="10"/>
    </row>
    <row r="5" spans="1:20" ht="51.5" customHeight="1" thickBot="1">
      <c r="A5" s="267" t="s">
        <v>113</v>
      </c>
      <c r="B5" s="268"/>
      <c r="C5" s="268"/>
      <c r="D5" s="268"/>
      <c r="E5" s="268"/>
      <c r="F5" s="268"/>
      <c r="G5" s="268"/>
      <c r="H5" s="268"/>
      <c r="I5" s="268"/>
      <c r="J5" s="268"/>
      <c r="K5" s="268"/>
      <c r="L5" s="268"/>
      <c r="M5" s="268"/>
      <c r="N5" s="268"/>
      <c r="O5" s="268"/>
      <c r="P5" s="268"/>
      <c r="Q5" s="268"/>
      <c r="R5" s="268"/>
      <c r="S5" s="268"/>
      <c r="T5" s="269"/>
    </row>
    <row r="6" spans="1:20" ht="51.5" customHeight="1" thickBot="1">
      <c r="A6" s="258" t="s">
        <v>159</v>
      </c>
      <c r="B6" s="259"/>
      <c r="C6" s="259"/>
      <c r="D6" s="259"/>
      <c r="E6" s="259"/>
      <c r="F6" s="259"/>
      <c r="G6" s="259"/>
      <c r="H6" s="259"/>
      <c r="I6" s="259"/>
      <c r="J6" s="259"/>
      <c r="K6" s="259"/>
      <c r="L6" s="259"/>
      <c r="M6" s="259"/>
      <c r="N6" s="259"/>
      <c r="O6" s="259"/>
      <c r="P6" s="259"/>
      <c r="Q6" s="259"/>
      <c r="R6" s="259"/>
      <c r="S6" s="259"/>
      <c r="T6" s="260"/>
    </row>
    <row r="7" spans="1:20" ht="86.5" customHeight="1" thickBot="1">
      <c r="A7" s="208"/>
      <c r="B7" s="179" t="s">
        <v>166</v>
      </c>
      <c r="C7" s="179" t="s">
        <v>165</v>
      </c>
      <c r="D7" s="33">
        <f>SUM(D9:D12)</f>
        <v>4</v>
      </c>
      <c r="E7" s="33">
        <f>SUM(E9:E12)</f>
        <v>5.84</v>
      </c>
      <c r="F7" s="204">
        <f>SUM(F9:F12)</f>
        <v>1035</v>
      </c>
      <c r="G7" s="193"/>
      <c r="H7" s="194"/>
      <c r="I7" s="195"/>
      <c r="J7" s="196"/>
      <c r="K7" s="197"/>
      <c r="L7" s="198"/>
      <c r="M7" s="199"/>
      <c r="N7" s="200"/>
      <c r="O7" s="201"/>
      <c r="P7" s="202"/>
      <c r="Q7" s="203"/>
      <c r="R7" s="150">
        <f>SUM(G7:Q7)</f>
        <v>0</v>
      </c>
      <c r="S7" s="16">
        <f>R7*F7</f>
        <v>0</v>
      </c>
      <c r="T7" s="17" t="str">
        <f>IF(SUM(G7:Q7)&gt;0,"YES","NO")</f>
        <v>NO</v>
      </c>
    </row>
    <row r="8" spans="1:20" ht="5.5" customHeight="1" thickBot="1">
      <c r="A8" s="27"/>
      <c r="B8" s="4"/>
      <c r="C8" s="4"/>
      <c r="D8" s="4"/>
      <c r="E8" s="4"/>
      <c r="F8" s="5"/>
      <c r="G8" s="6"/>
      <c r="H8" s="7"/>
      <c r="I8" s="7"/>
      <c r="J8" s="7"/>
      <c r="K8" s="7"/>
      <c r="L8" s="7"/>
      <c r="M8" s="7"/>
      <c r="N8" s="8"/>
      <c r="O8" s="8"/>
      <c r="P8" s="8"/>
      <c r="Q8" s="8"/>
      <c r="R8" s="8"/>
      <c r="S8" s="9"/>
      <c r="T8" s="10"/>
    </row>
    <row r="9" spans="1:20" ht="86.15" customHeight="1" thickBot="1">
      <c r="A9" s="208"/>
      <c r="B9" s="19">
        <v>1</v>
      </c>
      <c r="C9" s="12" t="s">
        <v>144</v>
      </c>
      <c r="D9" s="19">
        <v>1</v>
      </c>
      <c r="E9" s="19">
        <v>1.66</v>
      </c>
      <c r="F9" s="163">
        <v>285</v>
      </c>
      <c r="G9" s="160"/>
      <c r="H9" s="118"/>
      <c r="I9" s="119"/>
      <c r="J9" s="120"/>
      <c r="K9" s="121"/>
      <c r="L9" s="122"/>
      <c r="M9" s="123"/>
      <c r="N9" s="124"/>
      <c r="O9" s="125"/>
      <c r="P9" s="126"/>
      <c r="Q9" s="131"/>
      <c r="R9" s="132">
        <f>SUM(G9:Q9)</f>
        <v>0</v>
      </c>
      <c r="S9" s="28">
        <f>R9*F9</f>
        <v>0</v>
      </c>
      <c r="T9" s="50" t="str">
        <f>IF(SUM(G9:Q9)&gt;0,"YES","NO")</f>
        <v>NO</v>
      </c>
    </row>
    <row r="10" spans="1:20" ht="86.15" customHeight="1" thickBot="1">
      <c r="A10" s="208"/>
      <c r="B10" s="11">
        <v>2</v>
      </c>
      <c r="C10" s="12" t="s">
        <v>144</v>
      </c>
      <c r="D10" s="11">
        <v>1</v>
      </c>
      <c r="E10" s="11">
        <v>1.6</v>
      </c>
      <c r="F10" s="164">
        <v>285</v>
      </c>
      <c r="G10" s="161"/>
      <c r="H10" s="53"/>
      <c r="I10" s="54"/>
      <c r="J10" s="55"/>
      <c r="K10" s="56"/>
      <c r="L10" s="57"/>
      <c r="M10" s="58"/>
      <c r="N10" s="59"/>
      <c r="O10" s="60"/>
      <c r="P10" s="61"/>
      <c r="Q10" s="65"/>
      <c r="R10" s="132">
        <f>SUM(G10:Q10)</f>
        <v>0</v>
      </c>
      <c r="S10" s="28">
        <f>R10*F10</f>
        <v>0</v>
      </c>
      <c r="T10" s="50" t="str">
        <f>IF(SUM(G10:Q10)&gt;0,"YES","NO")</f>
        <v>NO</v>
      </c>
    </row>
    <row r="11" spans="1:20" ht="86.15" customHeight="1" thickBot="1">
      <c r="A11" s="208"/>
      <c r="B11" s="11">
        <v>3</v>
      </c>
      <c r="C11" s="12" t="s">
        <v>144</v>
      </c>
      <c r="D11" s="11">
        <v>1</v>
      </c>
      <c r="E11" s="11">
        <v>1.78</v>
      </c>
      <c r="F11" s="164">
        <v>285</v>
      </c>
      <c r="G11" s="161"/>
      <c r="H11" s="53"/>
      <c r="I11" s="54"/>
      <c r="J11" s="55"/>
      <c r="K11" s="56"/>
      <c r="L11" s="57"/>
      <c r="M11" s="58"/>
      <c r="N11" s="59"/>
      <c r="O11" s="60"/>
      <c r="P11" s="61"/>
      <c r="Q11" s="65"/>
      <c r="R11" s="132">
        <f>SUM(G11:Q11)</f>
        <v>0</v>
      </c>
      <c r="S11" s="28">
        <f>R11*F11</f>
        <v>0</v>
      </c>
      <c r="T11" s="50" t="str">
        <f>IF(SUM(G11:Q11)&gt;0,"YES","NO")</f>
        <v>NO</v>
      </c>
    </row>
    <row r="12" spans="1:20" ht="86.15" customHeight="1" thickBot="1">
      <c r="A12" s="208"/>
      <c r="B12" s="21">
        <v>4</v>
      </c>
      <c r="C12" s="12" t="s">
        <v>145</v>
      </c>
      <c r="D12" s="21">
        <v>1</v>
      </c>
      <c r="E12" s="21">
        <v>0.8</v>
      </c>
      <c r="F12" s="165">
        <v>180</v>
      </c>
      <c r="G12" s="162"/>
      <c r="H12" s="67"/>
      <c r="I12" s="68"/>
      <c r="J12" s="69"/>
      <c r="K12" s="70"/>
      <c r="L12" s="71"/>
      <c r="M12" s="72"/>
      <c r="N12" s="73"/>
      <c r="O12" s="74"/>
      <c r="P12" s="75"/>
      <c r="Q12" s="76"/>
      <c r="R12" s="132">
        <f>SUM(G12:Q12)</f>
        <v>0</v>
      </c>
      <c r="S12" s="28">
        <f>R12*F12</f>
        <v>0</v>
      </c>
      <c r="T12" s="50" t="str">
        <f>IF(SUM(G12:Q12)&gt;0,"YES","NO")</f>
        <v>NO</v>
      </c>
    </row>
    <row r="13" spans="1:20" ht="51.5" customHeight="1" thickBot="1">
      <c r="A13" s="267" t="s">
        <v>114</v>
      </c>
      <c r="B13" s="268"/>
      <c r="C13" s="268"/>
      <c r="D13" s="268"/>
      <c r="E13" s="268"/>
      <c r="F13" s="268"/>
      <c r="G13" s="268"/>
      <c r="H13" s="268"/>
      <c r="I13" s="268"/>
      <c r="J13" s="268"/>
      <c r="K13" s="268"/>
      <c r="L13" s="268"/>
      <c r="M13" s="268"/>
      <c r="N13" s="268"/>
      <c r="O13" s="268"/>
      <c r="P13" s="268"/>
      <c r="Q13" s="268"/>
      <c r="R13" s="268"/>
      <c r="S13" s="268"/>
      <c r="T13" s="269"/>
    </row>
    <row r="14" spans="1:20" ht="51.5" customHeight="1" thickBot="1">
      <c r="A14" s="258" t="s">
        <v>159</v>
      </c>
      <c r="B14" s="259"/>
      <c r="C14" s="259"/>
      <c r="D14" s="259"/>
      <c r="E14" s="259"/>
      <c r="F14" s="259"/>
      <c r="G14" s="259"/>
      <c r="H14" s="259"/>
      <c r="I14" s="259"/>
      <c r="J14" s="259"/>
      <c r="K14" s="259"/>
      <c r="L14" s="259"/>
      <c r="M14" s="259"/>
      <c r="N14" s="259"/>
      <c r="O14" s="259"/>
      <c r="P14" s="259"/>
      <c r="Q14" s="259"/>
      <c r="R14" s="259"/>
      <c r="S14" s="259"/>
      <c r="T14" s="260"/>
    </row>
    <row r="15" spans="1:20" ht="86.5" customHeight="1" thickBot="1">
      <c r="A15" s="208"/>
      <c r="B15" s="179" t="s">
        <v>167</v>
      </c>
      <c r="C15" s="179" t="s">
        <v>167</v>
      </c>
      <c r="D15" s="33">
        <f>SUM(D17:D20)</f>
        <v>3</v>
      </c>
      <c r="E15" s="33">
        <f>SUM(E17:E19)</f>
        <v>4.67</v>
      </c>
      <c r="F15" s="204">
        <f>SUM(F17:F20)</f>
        <v>845</v>
      </c>
      <c r="G15" s="193"/>
      <c r="H15" s="194"/>
      <c r="I15" s="195"/>
      <c r="J15" s="196"/>
      <c r="K15" s="197"/>
      <c r="L15" s="198"/>
      <c r="M15" s="199"/>
      <c r="N15" s="200"/>
      <c r="O15" s="201"/>
      <c r="P15" s="202"/>
      <c r="Q15" s="203"/>
      <c r="R15" s="150">
        <f>SUM(G15:Q15)</f>
        <v>0</v>
      </c>
      <c r="S15" s="16">
        <f>R15*F15</f>
        <v>0</v>
      </c>
      <c r="T15" s="17" t="str">
        <f>IF(SUM(G15:Q15)&gt;0,"YES","NO")</f>
        <v>NO</v>
      </c>
    </row>
    <row r="16" spans="1:20" ht="5.5" customHeight="1" thickBot="1">
      <c r="A16" s="209"/>
      <c r="B16" s="4"/>
      <c r="C16" s="4"/>
      <c r="D16" s="4"/>
      <c r="E16" s="4"/>
      <c r="F16" s="5"/>
      <c r="G16" s="6"/>
      <c r="H16" s="7"/>
      <c r="I16" s="7"/>
      <c r="J16" s="7"/>
      <c r="K16" s="7"/>
      <c r="L16" s="7"/>
      <c r="M16" s="7"/>
      <c r="N16" s="8"/>
      <c r="O16" s="8"/>
      <c r="P16" s="8"/>
      <c r="Q16" s="8"/>
      <c r="R16" s="8"/>
      <c r="S16" s="9"/>
      <c r="T16" s="10"/>
    </row>
    <row r="17" spans="1:20" ht="86.15" customHeight="1" thickBot="1">
      <c r="A17" s="208"/>
      <c r="B17" s="19">
        <v>5</v>
      </c>
      <c r="C17" s="12" t="s">
        <v>143</v>
      </c>
      <c r="D17" s="19">
        <v>1</v>
      </c>
      <c r="E17" s="19">
        <v>1.9</v>
      </c>
      <c r="F17" s="39">
        <v>300</v>
      </c>
      <c r="G17" s="117"/>
      <c r="H17" s="118"/>
      <c r="I17" s="119"/>
      <c r="J17" s="120"/>
      <c r="K17" s="121"/>
      <c r="L17" s="122"/>
      <c r="M17" s="123"/>
      <c r="N17" s="124"/>
      <c r="O17" s="125"/>
      <c r="P17" s="126"/>
      <c r="Q17" s="131"/>
      <c r="R17" s="132">
        <f>SUM(G17:Q17)</f>
        <v>0</v>
      </c>
      <c r="S17" s="28">
        <f>R17*F17</f>
        <v>0</v>
      </c>
      <c r="T17" s="50" t="str">
        <f>IF(SUM(G17:Q17)&gt;0,"YES","NO")</f>
        <v>NO</v>
      </c>
    </row>
    <row r="18" spans="1:20" ht="86.15" customHeight="1" thickBot="1">
      <c r="A18" s="208"/>
      <c r="B18" s="11">
        <v>6</v>
      </c>
      <c r="C18" s="12" t="s">
        <v>144</v>
      </c>
      <c r="D18" s="11">
        <v>1</v>
      </c>
      <c r="E18" s="11">
        <v>1.55</v>
      </c>
      <c r="F18" s="13">
        <v>275</v>
      </c>
      <c r="G18" s="64"/>
      <c r="H18" s="53"/>
      <c r="I18" s="54"/>
      <c r="J18" s="55"/>
      <c r="K18" s="56"/>
      <c r="L18" s="57"/>
      <c r="M18" s="58"/>
      <c r="N18" s="59"/>
      <c r="O18" s="60"/>
      <c r="P18" s="61"/>
      <c r="Q18" s="65"/>
      <c r="R18" s="132">
        <f>SUM(G18:Q18)</f>
        <v>0</v>
      </c>
      <c r="S18" s="28">
        <f>R18*F18</f>
        <v>0</v>
      </c>
      <c r="T18" s="50" t="str">
        <f>IF(SUM(G18:Q18)&gt;0,"YES","NO")</f>
        <v>NO</v>
      </c>
    </row>
    <row r="19" spans="1:20" ht="86.15" customHeight="1" thickBot="1">
      <c r="A19" s="208"/>
      <c r="B19" s="21">
        <v>7</v>
      </c>
      <c r="C19" s="12" t="s">
        <v>143</v>
      </c>
      <c r="D19" s="21">
        <v>1</v>
      </c>
      <c r="E19" s="21">
        <v>1.22</v>
      </c>
      <c r="F19" s="23">
        <v>270</v>
      </c>
      <c r="G19" s="66"/>
      <c r="H19" s="67"/>
      <c r="I19" s="68"/>
      <c r="J19" s="69"/>
      <c r="K19" s="70"/>
      <c r="L19" s="71"/>
      <c r="M19" s="72"/>
      <c r="N19" s="73"/>
      <c r="O19" s="74"/>
      <c r="P19" s="75"/>
      <c r="Q19" s="76"/>
      <c r="R19" s="132">
        <f>SUM(G19:Q19)</f>
        <v>0</v>
      </c>
      <c r="S19" s="28">
        <f>R19*F19</f>
        <v>0</v>
      </c>
      <c r="T19" s="50" t="str">
        <f>IF(SUM(G19:Q19)&gt;0,"YES","NO")</f>
        <v>NO</v>
      </c>
    </row>
    <row r="20" spans="1:20" ht="51.5" customHeight="1" thickBot="1">
      <c r="A20" s="267" t="s">
        <v>115</v>
      </c>
      <c r="B20" s="268"/>
      <c r="C20" s="268"/>
      <c r="D20" s="268"/>
      <c r="E20" s="268"/>
      <c r="F20" s="268"/>
      <c r="G20" s="268"/>
      <c r="H20" s="268"/>
      <c r="I20" s="268"/>
      <c r="J20" s="268"/>
      <c r="K20" s="268"/>
      <c r="L20" s="268"/>
      <c r="M20" s="268"/>
      <c r="N20" s="268"/>
      <c r="O20" s="268"/>
      <c r="P20" s="268"/>
      <c r="Q20" s="268"/>
      <c r="R20" s="268"/>
      <c r="S20" s="268"/>
      <c r="T20" s="269"/>
    </row>
    <row r="21" spans="1:20" ht="51.5" customHeight="1" thickBot="1">
      <c r="A21" s="258" t="s">
        <v>159</v>
      </c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  <c r="O21" s="259"/>
      <c r="P21" s="259"/>
      <c r="Q21" s="259"/>
      <c r="R21" s="259"/>
      <c r="S21" s="259"/>
      <c r="T21" s="260"/>
    </row>
    <row r="22" spans="1:20" ht="86.5" customHeight="1" thickBot="1">
      <c r="A22" s="208"/>
      <c r="B22" s="179" t="s">
        <v>168</v>
      </c>
      <c r="C22" s="179" t="s">
        <v>168</v>
      </c>
      <c r="D22" s="33">
        <f>SUM(D24:D27)</f>
        <v>2</v>
      </c>
      <c r="E22" s="33">
        <f>SUM(E24:E25)</f>
        <v>3.5</v>
      </c>
      <c r="F22" s="204">
        <f>SUM(F24:F27)</f>
        <v>555</v>
      </c>
      <c r="G22" s="193"/>
      <c r="H22" s="194"/>
      <c r="I22" s="195"/>
      <c r="J22" s="196"/>
      <c r="K22" s="197"/>
      <c r="L22" s="198"/>
      <c r="M22" s="199"/>
      <c r="N22" s="200"/>
      <c r="O22" s="201"/>
      <c r="P22" s="202"/>
      <c r="Q22" s="203"/>
      <c r="R22" s="150">
        <f>SUM(G22:Q22)</f>
        <v>0</v>
      </c>
      <c r="S22" s="16">
        <f>R22*F22</f>
        <v>0</v>
      </c>
      <c r="T22" s="17" t="str">
        <f>IF(SUM(G22:Q22)&gt;0,"YES","NO")</f>
        <v>NO</v>
      </c>
    </row>
    <row r="23" spans="1:20" ht="5.5" customHeight="1" thickBot="1">
      <c r="A23" s="209"/>
      <c r="B23" s="4"/>
      <c r="C23" s="4"/>
      <c r="D23" s="4"/>
      <c r="E23" s="4"/>
      <c r="F23" s="5"/>
      <c r="G23" s="6"/>
      <c r="H23" s="7"/>
      <c r="I23" s="7"/>
      <c r="J23" s="7"/>
      <c r="K23" s="7"/>
      <c r="L23" s="7"/>
      <c r="M23" s="7"/>
      <c r="N23" s="8"/>
      <c r="O23" s="8"/>
      <c r="P23" s="8"/>
      <c r="Q23" s="8"/>
      <c r="R23" s="8"/>
      <c r="S23" s="9"/>
      <c r="T23" s="10"/>
    </row>
    <row r="24" spans="1:20" ht="86.15" customHeight="1" thickBot="1">
      <c r="A24" s="208"/>
      <c r="B24" s="11">
        <v>8</v>
      </c>
      <c r="C24" s="12" t="s">
        <v>141</v>
      </c>
      <c r="D24" s="11">
        <v>1</v>
      </c>
      <c r="E24" s="11">
        <v>2.5</v>
      </c>
      <c r="F24" s="13">
        <v>355</v>
      </c>
      <c r="G24" s="117"/>
      <c r="H24" s="118"/>
      <c r="I24" s="119"/>
      <c r="J24" s="120"/>
      <c r="K24" s="121"/>
      <c r="L24" s="122"/>
      <c r="M24" s="123"/>
      <c r="N24" s="124"/>
      <c r="O24" s="125"/>
      <c r="P24" s="126"/>
      <c r="Q24" s="131"/>
      <c r="R24" s="132">
        <f>SUM(G24:Q24)</f>
        <v>0</v>
      </c>
      <c r="S24" s="28">
        <f>R24*F24</f>
        <v>0</v>
      </c>
      <c r="T24" s="50" t="str">
        <f>IF(SUM(G24:Q24)&gt;0,"YES","NO")</f>
        <v>NO</v>
      </c>
    </row>
    <row r="25" spans="1:20" ht="86.15" customHeight="1" thickBot="1">
      <c r="A25" s="208"/>
      <c r="B25" s="21">
        <v>9</v>
      </c>
      <c r="C25" s="12" t="s">
        <v>142</v>
      </c>
      <c r="D25" s="21">
        <v>1</v>
      </c>
      <c r="E25" s="21">
        <v>1</v>
      </c>
      <c r="F25" s="23">
        <v>200</v>
      </c>
      <c r="G25" s="66"/>
      <c r="H25" s="67"/>
      <c r="I25" s="68"/>
      <c r="J25" s="69"/>
      <c r="K25" s="70"/>
      <c r="L25" s="71"/>
      <c r="M25" s="72"/>
      <c r="N25" s="73"/>
      <c r="O25" s="74"/>
      <c r="P25" s="75"/>
      <c r="Q25" s="76"/>
      <c r="R25" s="132">
        <f>SUM(G25:Q25)</f>
        <v>0</v>
      </c>
      <c r="S25" s="28">
        <f>R25*F25</f>
        <v>0</v>
      </c>
      <c r="T25" s="50" t="str">
        <f>IF(SUM(G25:Q25)&gt;0,"YES","NO")</f>
        <v>NO</v>
      </c>
    </row>
    <row r="26" spans="1:20" ht="51.5" customHeight="1" thickBot="1">
      <c r="A26" s="267" t="s">
        <v>116</v>
      </c>
      <c r="B26" s="268"/>
      <c r="C26" s="268"/>
      <c r="D26" s="268"/>
      <c r="E26" s="268"/>
      <c r="F26" s="268"/>
      <c r="G26" s="268"/>
      <c r="H26" s="268"/>
      <c r="I26" s="268"/>
      <c r="J26" s="268"/>
      <c r="K26" s="268"/>
      <c r="L26" s="268"/>
      <c r="M26" s="268"/>
      <c r="N26" s="268"/>
      <c r="O26" s="268"/>
      <c r="P26" s="268"/>
      <c r="Q26" s="268"/>
      <c r="R26" s="268"/>
      <c r="S26" s="268"/>
      <c r="T26" s="269"/>
    </row>
    <row r="27" spans="1:20" ht="51.5" customHeight="1" thickBot="1">
      <c r="A27" s="258" t="s">
        <v>159</v>
      </c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  <c r="P27" s="259"/>
      <c r="Q27" s="259"/>
      <c r="R27" s="259"/>
      <c r="S27" s="259"/>
      <c r="T27" s="260"/>
    </row>
    <row r="28" spans="1:20" ht="86.5" customHeight="1" thickBot="1">
      <c r="A28" s="208"/>
      <c r="B28" s="179" t="s">
        <v>173</v>
      </c>
      <c r="C28" s="179" t="s">
        <v>173</v>
      </c>
      <c r="D28" s="33">
        <f>SUM(D30:D34)</f>
        <v>2</v>
      </c>
      <c r="E28" s="33">
        <f>SUM(E30:E31)</f>
        <v>4.0999999999999996</v>
      </c>
      <c r="F28" s="204">
        <f>SUM(F30:F34)</f>
        <v>670</v>
      </c>
      <c r="G28" s="193"/>
      <c r="H28" s="194"/>
      <c r="I28" s="195"/>
      <c r="J28" s="196"/>
      <c r="K28" s="197"/>
      <c r="L28" s="198"/>
      <c r="M28" s="199"/>
      <c r="N28" s="200"/>
      <c r="O28" s="201"/>
      <c r="P28" s="202"/>
      <c r="Q28" s="203"/>
      <c r="R28" s="150">
        <f>SUM(G28:Q28)</f>
        <v>0</v>
      </c>
      <c r="S28" s="16">
        <f>R28*F28</f>
        <v>0</v>
      </c>
      <c r="T28" s="17" t="str">
        <f>IF(SUM(G28:Q28)&gt;0,"YES","NO")</f>
        <v>NO</v>
      </c>
    </row>
    <row r="29" spans="1:20" ht="5.5" customHeight="1" thickBot="1">
      <c r="A29" s="209"/>
      <c r="B29" s="4"/>
      <c r="C29" s="4"/>
      <c r="D29" s="4"/>
      <c r="E29" s="4"/>
      <c r="F29" s="5"/>
      <c r="G29" s="6"/>
      <c r="H29" s="7"/>
      <c r="I29" s="7"/>
      <c r="J29" s="7"/>
      <c r="K29" s="7"/>
      <c r="L29" s="7"/>
      <c r="M29" s="7"/>
      <c r="N29" s="8"/>
      <c r="O29" s="8"/>
      <c r="P29" s="8"/>
      <c r="Q29" s="8"/>
      <c r="R29" s="8"/>
      <c r="S29" s="9"/>
      <c r="T29" s="10"/>
    </row>
    <row r="30" spans="1:20" ht="86.15" customHeight="1" thickBot="1">
      <c r="A30" s="208"/>
      <c r="B30" s="11">
        <v>10</v>
      </c>
      <c r="C30" s="12" t="s">
        <v>141</v>
      </c>
      <c r="D30" s="11">
        <v>1</v>
      </c>
      <c r="E30" s="11">
        <v>2.1</v>
      </c>
      <c r="F30" s="13">
        <v>335</v>
      </c>
      <c r="G30" s="117"/>
      <c r="H30" s="118"/>
      <c r="I30" s="119"/>
      <c r="J30" s="120"/>
      <c r="K30" s="121"/>
      <c r="L30" s="122"/>
      <c r="M30" s="123"/>
      <c r="N30" s="124"/>
      <c r="O30" s="125"/>
      <c r="P30" s="126"/>
      <c r="Q30" s="131"/>
      <c r="R30" s="132">
        <f>SUM(G30:Q30)</f>
        <v>0</v>
      </c>
      <c r="S30" s="28">
        <f>R30*F30</f>
        <v>0</v>
      </c>
      <c r="T30" s="50" t="str">
        <f>IF(SUM(G30:Q30)&gt;0,"YES","NO")</f>
        <v>NO</v>
      </c>
    </row>
    <row r="31" spans="1:20" ht="86.15" customHeight="1" thickBot="1">
      <c r="A31" s="210"/>
      <c r="B31" s="11">
        <v>11</v>
      </c>
      <c r="C31" s="12" t="s">
        <v>141</v>
      </c>
      <c r="D31" s="11">
        <v>1</v>
      </c>
      <c r="E31" s="11">
        <v>2</v>
      </c>
      <c r="F31" s="13">
        <v>335</v>
      </c>
      <c r="G31" s="211"/>
      <c r="H31" s="212"/>
      <c r="I31" s="213"/>
      <c r="J31" s="214"/>
      <c r="K31" s="215"/>
      <c r="L31" s="216"/>
      <c r="M31" s="217"/>
      <c r="N31" s="218"/>
      <c r="O31" s="219"/>
      <c r="P31" s="220"/>
      <c r="Q31" s="221"/>
      <c r="R31" s="222">
        <f>SUM(G31:Q31)</f>
        <v>0</v>
      </c>
      <c r="S31" s="223">
        <f>R31*F31</f>
        <v>0</v>
      </c>
      <c r="T31" s="224" t="str">
        <f>IF(SUM(G31:Q31)&gt;0,"YES","NO")</f>
        <v>NO</v>
      </c>
    </row>
    <row r="32" spans="1:20" ht="39.5" customHeight="1" thickBot="1">
      <c r="A32" s="261"/>
      <c r="B32" s="262"/>
      <c r="C32" s="262"/>
      <c r="D32" s="262"/>
      <c r="E32" s="262"/>
      <c r="F32" s="262"/>
      <c r="G32" s="262"/>
      <c r="H32" s="262"/>
      <c r="I32" s="262"/>
      <c r="J32" s="262"/>
      <c r="K32" s="262"/>
      <c r="L32" s="262"/>
      <c r="M32" s="262"/>
      <c r="N32" s="262"/>
      <c r="O32" s="262"/>
      <c r="P32" s="262"/>
      <c r="Q32" s="262"/>
      <c r="R32" s="262"/>
      <c r="S32" s="262"/>
      <c r="T32" s="262"/>
    </row>
    <row r="33" spans="1:20" ht="51.5" customHeight="1" thickBot="1">
      <c r="A33" s="267" t="s">
        <v>117</v>
      </c>
      <c r="B33" s="268"/>
      <c r="C33" s="268"/>
      <c r="D33" s="268"/>
      <c r="E33" s="268"/>
      <c r="F33" s="268"/>
      <c r="G33" s="268"/>
      <c r="H33" s="268"/>
      <c r="I33" s="268"/>
      <c r="J33" s="268"/>
      <c r="K33" s="268"/>
      <c r="L33" s="268"/>
      <c r="M33" s="268"/>
      <c r="N33" s="268"/>
      <c r="O33" s="268"/>
      <c r="P33" s="268"/>
      <c r="Q33" s="268"/>
      <c r="R33" s="268"/>
      <c r="S33" s="268"/>
      <c r="T33" s="269"/>
    </row>
    <row r="34" spans="1:20" ht="51.5" customHeight="1" thickBot="1">
      <c r="A34" s="258" t="s">
        <v>132</v>
      </c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  <c r="O34" s="259"/>
      <c r="P34" s="259"/>
      <c r="Q34" s="259"/>
      <c r="R34" s="259"/>
      <c r="S34" s="259"/>
      <c r="T34" s="260"/>
    </row>
    <row r="35" spans="1:20" ht="32.5" customHeight="1" thickBot="1">
      <c r="A35" s="258" t="s">
        <v>169</v>
      </c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  <c r="O35" s="259"/>
      <c r="P35" s="259"/>
      <c r="Q35" s="259"/>
      <c r="R35" s="259"/>
      <c r="S35" s="259"/>
      <c r="T35" s="260"/>
    </row>
    <row r="36" spans="1:20" ht="86.5" customHeight="1" thickBot="1">
      <c r="A36" s="208"/>
      <c r="B36" s="179" t="s">
        <v>172</v>
      </c>
      <c r="C36" s="179" t="s">
        <v>172</v>
      </c>
      <c r="D36" s="33">
        <f>SUM(D38:D39)</f>
        <v>2</v>
      </c>
      <c r="E36" s="33">
        <f>SUM(E38:E39)</f>
        <v>5</v>
      </c>
      <c r="F36" s="204">
        <f>SUM(F38:F39)</f>
        <v>440</v>
      </c>
      <c r="G36" s="193"/>
      <c r="H36" s="194"/>
      <c r="I36" s="195"/>
      <c r="J36" s="196"/>
      <c r="K36" s="197"/>
      <c r="L36" s="198"/>
      <c r="M36" s="199"/>
      <c r="N36" s="200"/>
      <c r="O36" s="201"/>
      <c r="P36" s="202"/>
      <c r="Q36" s="203"/>
      <c r="R36" s="150">
        <f>SUM(G36:Q36)</f>
        <v>0</v>
      </c>
      <c r="S36" s="16">
        <f>R36*F36</f>
        <v>0</v>
      </c>
      <c r="T36" s="17" t="str">
        <f>IF(SUM(G36:Q36)&gt;0,"YES","NO")</f>
        <v>NO</v>
      </c>
    </row>
    <row r="37" spans="1:20" ht="5.5" customHeight="1" thickBot="1">
      <c r="A37" s="209"/>
      <c r="B37" s="4"/>
      <c r="C37" s="4"/>
      <c r="D37" s="4"/>
      <c r="E37" s="4"/>
      <c r="F37" s="5"/>
      <c r="G37" s="6"/>
      <c r="H37" s="7"/>
      <c r="I37" s="7"/>
      <c r="J37" s="7"/>
      <c r="K37" s="7"/>
      <c r="L37" s="7"/>
      <c r="M37" s="7"/>
      <c r="N37" s="8"/>
      <c r="O37" s="8"/>
      <c r="P37" s="8"/>
      <c r="Q37" s="8"/>
      <c r="R37" s="8"/>
      <c r="S37" s="9"/>
      <c r="T37" s="10"/>
    </row>
    <row r="38" spans="1:20" ht="86.15" customHeight="1" thickBot="1">
      <c r="A38" s="208"/>
      <c r="B38" s="19">
        <v>1</v>
      </c>
      <c r="C38" s="20" t="s">
        <v>137</v>
      </c>
      <c r="D38" s="19">
        <v>1</v>
      </c>
      <c r="E38" s="11">
        <v>2</v>
      </c>
      <c r="F38" s="13">
        <v>220</v>
      </c>
      <c r="G38" s="117"/>
      <c r="H38" s="118"/>
      <c r="I38" s="119"/>
      <c r="J38" s="120"/>
      <c r="K38" s="121"/>
      <c r="L38" s="122"/>
      <c r="M38" s="123"/>
      <c r="N38" s="124"/>
      <c r="O38" s="125"/>
      <c r="P38" s="126"/>
      <c r="Q38" s="131"/>
      <c r="R38" s="132">
        <f>SUM(G38:Q38)</f>
        <v>0</v>
      </c>
      <c r="S38" s="28">
        <f>R38*F38</f>
        <v>0</v>
      </c>
      <c r="T38" s="50" t="str">
        <f>IF(SUM(G38:Q38)&gt;0,"YES","NO")</f>
        <v>NO</v>
      </c>
    </row>
    <row r="39" spans="1:20" ht="86.15" customHeight="1" thickBot="1">
      <c r="A39" s="208"/>
      <c r="B39" s="11">
        <v>2</v>
      </c>
      <c r="C39" s="12" t="s">
        <v>138</v>
      </c>
      <c r="D39" s="11">
        <v>1</v>
      </c>
      <c r="E39" s="11">
        <v>3</v>
      </c>
      <c r="F39" s="13">
        <v>220</v>
      </c>
      <c r="G39" s="64"/>
      <c r="H39" s="53"/>
      <c r="I39" s="54"/>
      <c r="J39" s="55"/>
      <c r="K39" s="56"/>
      <c r="L39" s="57"/>
      <c r="M39" s="58"/>
      <c r="N39" s="59"/>
      <c r="O39" s="60"/>
      <c r="P39" s="61"/>
      <c r="Q39" s="65"/>
      <c r="R39" s="35">
        <f>SUM(G39:Q39)</f>
        <v>0</v>
      </c>
      <c r="S39" s="28">
        <f>R39*F39</f>
        <v>0</v>
      </c>
      <c r="T39" s="50" t="str">
        <f>IF(SUM(G39:Q39)&gt;0,"YES","NO")</f>
        <v>NO</v>
      </c>
    </row>
    <row r="40" spans="1:20" ht="32.5" customHeight="1" thickBot="1">
      <c r="A40" s="258" t="s">
        <v>170</v>
      </c>
      <c r="B40" s="259"/>
      <c r="C40" s="259"/>
      <c r="D40" s="259"/>
      <c r="E40" s="259"/>
      <c r="F40" s="259"/>
      <c r="G40" s="259"/>
      <c r="H40" s="259"/>
      <c r="I40" s="259"/>
      <c r="J40" s="259"/>
      <c r="K40" s="259"/>
      <c r="L40" s="259"/>
      <c r="M40" s="259"/>
      <c r="N40" s="259"/>
      <c r="O40" s="259"/>
      <c r="P40" s="259"/>
      <c r="Q40" s="259"/>
      <c r="R40" s="259"/>
      <c r="S40" s="259"/>
      <c r="T40" s="260"/>
    </row>
    <row r="41" spans="1:20" ht="86.5" customHeight="1" thickBot="1">
      <c r="A41" s="208"/>
      <c r="B41" s="179" t="s">
        <v>171</v>
      </c>
      <c r="C41" s="179" t="s">
        <v>171</v>
      </c>
      <c r="D41" s="33">
        <f>SUM(D43:D44)</f>
        <v>2</v>
      </c>
      <c r="E41" s="33">
        <f>SUM(E43:E44)</f>
        <v>6</v>
      </c>
      <c r="F41" s="204">
        <f>SUM(F43:F45)</f>
        <v>440</v>
      </c>
      <c r="G41" s="193"/>
      <c r="H41" s="194"/>
      <c r="I41" s="195"/>
      <c r="J41" s="196"/>
      <c r="K41" s="197"/>
      <c r="L41" s="198"/>
      <c r="M41" s="199"/>
      <c r="N41" s="200"/>
      <c r="O41" s="201"/>
      <c r="P41" s="202"/>
      <c r="Q41" s="203"/>
      <c r="R41" s="150">
        <f>SUM(G41:Q41)</f>
        <v>0</v>
      </c>
      <c r="S41" s="16">
        <f>R41*F41</f>
        <v>0</v>
      </c>
      <c r="T41" s="17" t="str">
        <f>IF(SUM(G41:Q41)&gt;0,"YES","NO")</f>
        <v>NO</v>
      </c>
    </row>
    <row r="42" spans="1:20" ht="5.5" customHeight="1" thickBot="1">
      <c r="A42" s="209"/>
      <c r="B42" s="4"/>
      <c r="C42" s="4"/>
      <c r="D42" s="4"/>
      <c r="E42" s="4"/>
      <c r="F42" s="205"/>
      <c r="G42" s="6"/>
      <c r="H42" s="7"/>
      <c r="I42" s="7"/>
      <c r="J42" s="7"/>
      <c r="K42" s="7"/>
      <c r="L42" s="7"/>
      <c r="M42" s="7"/>
      <c r="N42" s="8"/>
      <c r="O42" s="8"/>
      <c r="P42" s="8"/>
      <c r="Q42" s="8"/>
      <c r="R42" s="8"/>
      <c r="S42" s="9"/>
      <c r="T42" s="206"/>
    </row>
    <row r="43" spans="1:20" ht="86.15" customHeight="1" thickBot="1">
      <c r="A43" s="208"/>
      <c r="B43" s="11">
        <v>3</v>
      </c>
      <c r="C43" s="12" t="s">
        <v>139</v>
      </c>
      <c r="D43" s="11">
        <v>1</v>
      </c>
      <c r="E43" s="11">
        <v>2.5</v>
      </c>
      <c r="F43" s="13">
        <v>220</v>
      </c>
      <c r="G43" s="64"/>
      <c r="H43" s="53"/>
      <c r="I43" s="54"/>
      <c r="J43" s="55"/>
      <c r="K43" s="56"/>
      <c r="L43" s="57"/>
      <c r="M43" s="58"/>
      <c r="N43" s="59"/>
      <c r="O43" s="60"/>
      <c r="P43" s="61"/>
      <c r="Q43" s="65"/>
      <c r="R43" s="132">
        <f>SUM(G43:Q43)</f>
        <v>0</v>
      </c>
      <c r="S43" s="28">
        <f>R43*F43</f>
        <v>0</v>
      </c>
      <c r="T43" s="50" t="str">
        <f>IF(SUM(G43:Q43)&gt;0,"YES","NO")</f>
        <v>NO</v>
      </c>
    </row>
    <row r="44" spans="1:20" ht="86.15" customHeight="1" thickBot="1">
      <c r="A44" s="208"/>
      <c r="B44" s="11">
        <v>4</v>
      </c>
      <c r="C44" s="12" t="s">
        <v>140</v>
      </c>
      <c r="D44" s="11">
        <v>1</v>
      </c>
      <c r="E44" s="11">
        <v>3.5</v>
      </c>
      <c r="F44" s="13">
        <v>220</v>
      </c>
      <c r="G44" s="64"/>
      <c r="H44" s="53"/>
      <c r="I44" s="54"/>
      <c r="J44" s="55"/>
      <c r="K44" s="56"/>
      <c r="L44" s="57"/>
      <c r="M44" s="58"/>
      <c r="N44" s="59"/>
      <c r="O44" s="60"/>
      <c r="P44" s="61"/>
      <c r="Q44" s="65"/>
      <c r="R44" s="132">
        <f>SUM(G44:Q44)</f>
        <v>0</v>
      </c>
      <c r="S44" s="28">
        <f>R44*F44</f>
        <v>0</v>
      </c>
      <c r="T44" s="50" t="str">
        <f>IF(SUM(G44:Q44)&gt;0,"YES","NO")</f>
        <v>NO</v>
      </c>
    </row>
    <row r="45" spans="1:20" ht="33" customHeight="1" thickBot="1">
      <c r="A45" s="258" t="s">
        <v>164</v>
      </c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  <c r="O45" s="259"/>
      <c r="P45" s="259"/>
      <c r="Q45" s="259"/>
      <c r="R45" s="259"/>
      <c r="S45" s="259"/>
      <c r="T45" s="260"/>
    </row>
    <row r="46" spans="1:20" ht="86.15" customHeight="1" thickBot="1">
      <c r="A46" s="208"/>
      <c r="B46" s="21">
        <v>5</v>
      </c>
      <c r="C46" s="22" t="s">
        <v>179</v>
      </c>
      <c r="D46" s="21">
        <v>1</v>
      </c>
      <c r="E46" s="21">
        <v>10</v>
      </c>
      <c r="F46" s="23">
        <v>340</v>
      </c>
      <c r="G46" s="66"/>
      <c r="H46" s="67"/>
      <c r="I46" s="68"/>
      <c r="J46" s="69"/>
      <c r="K46" s="70"/>
      <c r="L46" s="71"/>
      <c r="M46" s="72"/>
      <c r="N46" s="73"/>
      <c r="O46" s="74"/>
      <c r="P46" s="75"/>
      <c r="Q46" s="76"/>
      <c r="R46" s="132">
        <f>SUM(G46:Q46)</f>
        <v>0</v>
      </c>
      <c r="S46" s="28">
        <f>R46*F46</f>
        <v>0</v>
      </c>
      <c r="T46" s="50" t="str">
        <f>IF(SUM(G46:Q46)&gt;0,"YES","NO")</f>
        <v>NO</v>
      </c>
    </row>
    <row r="47" spans="1:20" ht="86.15" customHeight="1"/>
    <row r="48" spans="1:20" ht="86.15" customHeight="1"/>
    <row r="49" ht="86.15" customHeight="1"/>
    <row r="50" ht="86.15" customHeight="1"/>
    <row r="51" ht="86.15" customHeight="1"/>
    <row r="52" ht="86.15" customHeight="1"/>
    <row r="53" ht="86.15" customHeight="1"/>
    <row r="54" ht="86.15" customHeight="1"/>
    <row r="55" ht="86.15" customHeight="1"/>
    <row r="56" ht="86.15" customHeight="1"/>
    <row r="57" ht="86.15" customHeight="1"/>
    <row r="58" ht="86.15" customHeight="1"/>
    <row r="59" ht="86.15" customHeight="1"/>
    <row r="60" ht="86.15" customHeight="1"/>
    <row r="61" ht="86.15" customHeight="1"/>
    <row r="62" ht="86.15" customHeight="1"/>
    <row r="63" ht="86.15" customHeight="1"/>
    <row r="64" ht="86.15" customHeight="1"/>
    <row r="65" ht="86.15" customHeight="1"/>
    <row r="66" ht="86.15" customHeight="1"/>
    <row r="67" ht="86.15" customHeight="1"/>
    <row r="68" ht="86.15" customHeight="1"/>
    <row r="69" ht="86.15" customHeight="1"/>
    <row r="70" ht="86.15" customHeight="1"/>
    <row r="71" ht="86.15" customHeight="1"/>
    <row r="72" ht="86.15" customHeight="1"/>
    <row r="73" ht="86.15" customHeight="1"/>
    <row r="74" ht="86.15" customHeight="1"/>
    <row r="75" ht="86.15" customHeight="1"/>
    <row r="76" ht="86.15" customHeight="1"/>
    <row r="77" ht="86.15" customHeight="1"/>
    <row r="78" ht="86.15" customHeight="1"/>
    <row r="79" ht="86.15" customHeight="1"/>
    <row r="80" ht="86.15" customHeight="1"/>
    <row r="81" ht="86.15" customHeight="1"/>
    <row r="82" ht="86.15" customHeight="1"/>
    <row r="83" ht="86.15" customHeight="1"/>
    <row r="84" ht="86.15" customHeight="1"/>
    <row r="1048533" spans="3:3">
      <c r="C1048533" s="12"/>
    </row>
  </sheetData>
  <sheetProtection selectLockedCells="1"/>
  <mergeCells count="16">
    <mergeCell ref="A14:T14"/>
    <mergeCell ref="A20:T20"/>
    <mergeCell ref="A1:T1"/>
    <mergeCell ref="A2:T2"/>
    <mergeCell ref="A5:T5"/>
    <mergeCell ref="A6:T6"/>
    <mergeCell ref="A13:T13"/>
    <mergeCell ref="A35:T35"/>
    <mergeCell ref="A40:T40"/>
    <mergeCell ref="A45:T45"/>
    <mergeCell ref="A21:T21"/>
    <mergeCell ref="A26:T26"/>
    <mergeCell ref="A27:T27"/>
    <mergeCell ref="A33:T33"/>
    <mergeCell ref="A34:T34"/>
    <mergeCell ref="A32:T32"/>
  </mergeCells>
  <conditionalFormatting sqref="R9:R12">
    <cfRule type="containsText" dxfId="17" priority="33" operator="containsText" text="YES">
      <formula>NOT(ISERROR(SEARCH("YES",R9)))</formula>
    </cfRule>
  </conditionalFormatting>
  <conditionalFormatting sqref="R17:R19">
    <cfRule type="containsText" dxfId="16" priority="31" operator="containsText" text="YES">
      <formula>NOT(ISERROR(SEARCH("YES",R17)))</formula>
    </cfRule>
  </conditionalFormatting>
  <conditionalFormatting sqref="R24:R25">
    <cfRule type="containsText" dxfId="15" priority="27" operator="containsText" text="YES">
      <formula>NOT(ISERROR(SEARCH("YES",R24)))</formula>
    </cfRule>
  </conditionalFormatting>
  <conditionalFormatting sqref="R30:R31">
    <cfRule type="containsText" dxfId="14" priority="23" operator="containsText" text="YES">
      <formula>NOT(ISERROR(SEARCH("YES",R30)))</formula>
    </cfRule>
  </conditionalFormatting>
  <conditionalFormatting sqref="R38:R39">
    <cfRule type="containsText" dxfId="13" priority="19" operator="containsText" text="YES">
      <formula>NOT(ISERROR(SEARCH("YES",R38)))</formula>
    </cfRule>
  </conditionalFormatting>
  <conditionalFormatting sqref="R43:R44 R46">
    <cfRule type="containsText" dxfId="12" priority="15" operator="containsText" text="YES">
      <formula>NOT(ISERROR(SEARCH("YES",R43)))</formula>
    </cfRule>
  </conditionalFormatting>
  <conditionalFormatting sqref="T7">
    <cfRule type="containsText" dxfId="11" priority="6" operator="containsText" text="YES">
      <formula>NOT(ISERROR(SEARCH("YES",T7)))</formula>
    </cfRule>
  </conditionalFormatting>
  <conditionalFormatting sqref="T9:T12">
    <cfRule type="containsText" dxfId="10" priority="34" operator="containsText" text="YES">
      <formula>NOT(ISERROR(SEARCH("YES",T9)))</formula>
    </cfRule>
  </conditionalFormatting>
  <conditionalFormatting sqref="T15">
    <cfRule type="containsText" dxfId="9" priority="5" operator="containsText" text="YES">
      <formula>NOT(ISERROR(SEARCH("YES",T15)))</formula>
    </cfRule>
  </conditionalFormatting>
  <conditionalFormatting sqref="T17:T19">
    <cfRule type="containsText" dxfId="8" priority="12" operator="containsText" text="YES">
      <formula>NOT(ISERROR(SEARCH("YES",T17)))</formula>
    </cfRule>
  </conditionalFormatting>
  <conditionalFormatting sqref="T22">
    <cfRule type="containsText" dxfId="7" priority="4" operator="containsText" text="YES">
      <formula>NOT(ISERROR(SEARCH("YES",T22)))</formula>
    </cfRule>
  </conditionalFormatting>
  <conditionalFormatting sqref="T24:T25">
    <cfRule type="containsText" dxfId="6" priority="11" operator="containsText" text="YES">
      <formula>NOT(ISERROR(SEARCH("YES",T24)))</formula>
    </cfRule>
  </conditionalFormatting>
  <conditionalFormatting sqref="T28">
    <cfRule type="containsText" dxfId="5" priority="1" operator="containsText" text="YES">
      <formula>NOT(ISERROR(SEARCH("YES",T28)))</formula>
    </cfRule>
  </conditionalFormatting>
  <conditionalFormatting sqref="T30:T31">
    <cfRule type="containsText" dxfId="4" priority="10" operator="containsText" text="YES">
      <formula>NOT(ISERROR(SEARCH("YES",T30)))</formula>
    </cfRule>
  </conditionalFormatting>
  <conditionalFormatting sqref="T36">
    <cfRule type="containsText" dxfId="3" priority="3" operator="containsText" text="YES">
      <formula>NOT(ISERROR(SEARCH("YES",T36)))</formula>
    </cfRule>
  </conditionalFormatting>
  <conditionalFormatting sqref="T38:T39">
    <cfRule type="containsText" dxfId="2" priority="9" operator="containsText" text="YES">
      <formula>NOT(ISERROR(SEARCH("YES",T38)))</formula>
    </cfRule>
  </conditionalFormatting>
  <conditionalFormatting sqref="T41">
    <cfRule type="containsText" dxfId="1" priority="2" operator="containsText" text="YES">
      <formula>NOT(ISERROR(SEARCH("YES",T41)))</formula>
    </cfRule>
  </conditionalFormatting>
  <conditionalFormatting sqref="T43:T44 T46">
    <cfRule type="containsText" dxfId="0" priority="7" operator="containsText" text="YES">
      <formula>NOT(ISERROR(SEARCH("YES",T43)))</formula>
    </cfRule>
  </conditionalFormatting>
  <pageMargins left="0.7" right="0.7" top="0.75" bottom="0.75" header="0.3" footer="0.3"/>
  <pageSetup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8</vt:i4>
      </vt:variant>
    </vt:vector>
  </HeadingPairs>
  <TitlesOfParts>
    <vt:vector size="8" baseType="lpstr">
      <vt:lpstr>OVERVIEW</vt:lpstr>
      <vt:lpstr>COINS</vt:lpstr>
      <vt:lpstr>BUILT</vt:lpstr>
      <vt:lpstr>GUMDROPS</vt:lpstr>
      <vt:lpstr>SANS</vt:lpstr>
      <vt:lpstr>BUIDLERS</vt:lpstr>
      <vt:lpstr>STACKERS</vt:lpstr>
      <vt:lpstr>808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Yossi Sundakov-Krumins</dc:creator>
  <cp:lastModifiedBy>Yossi Sundakov-Krumins</cp:lastModifiedBy>
  <dcterms:created xsi:type="dcterms:W3CDTF">2024-05-03T01:36:11Z</dcterms:created>
  <dcterms:modified xsi:type="dcterms:W3CDTF">2024-11-16T04:53:15Z</dcterms:modified>
</cp:coreProperties>
</file>